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737796-Y\OneDrive - URV\Documents\transparencia\IISPV\"/>
    </mc:Choice>
  </mc:AlternateContent>
  <xr:revisionPtr revIDLastSave="0" documentId="13_ncr:3_{50415411-74FE-44D3-A324-717138061156}" xr6:coauthVersionLast="41" xr6:coauthVersionMax="41" xr10:uidLastSave="{00000000-0000-0000-0000-000000000000}"/>
  <bookViews>
    <workbookView xWindow="-110" yWindow="-110" windowWidth="19420" windowHeight="10420" tabRatio="579" xr2:uid="{F4B48379-D5CB-439B-B1C3-78D7569485AE}"/>
  </bookViews>
  <sheets>
    <sheet name="Liq PTT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2" i="4" l="1"/>
  <c r="N89" i="4"/>
  <c r="H89" i="4"/>
  <c r="G89" i="4"/>
  <c r="H84" i="4" s="1"/>
  <c r="F89" i="4"/>
  <c r="E89" i="4"/>
  <c r="D89" i="4"/>
  <c r="C89" i="4"/>
  <c r="K88" i="4"/>
  <c r="K89" i="4" s="1"/>
  <c r="J88" i="4"/>
  <c r="M85" i="4"/>
  <c r="L85" i="4"/>
  <c r="K85" i="4"/>
  <c r="J85" i="4"/>
  <c r="I85" i="4"/>
  <c r="I88" i="4" s="1"/>
  <c r="M82" i="4"/>
  <c r="M88" i="4" s="1"/>
  <c r="L82" i="4"/>
  <c r="K82" i="4"/>
  <c r="J82" i="4"/>
  <c r="I82" i="4"/>
  <c r="M80" i="4"/>
  <c r="L80" i="4"/>
  <c r="L88" i="4" s="1"/>
  <c r="L89" i="4" s="1"/>
  <c r="K80" i="4"/>
  <c r="J80" i="4"/>
  <c r="I80" i="4"/>
  <c r="M78" i="4"/>
  <c r="L78" i="4"/>
  <c r="K78" i="4"/>
  <c r="J78" i="4"/>
  <c r="I78" i="4"/>
  <c r="M76" i="4"/>
  <c r="L76" i="4"/>
  <c r="M73" i="4"/>
  <c r="L73" i="4"/>
  <c r="K73" i="4"/>
  <c r="K76" i="4" s="1"/>
  <c r="J73" i="4"/>
  <c r="J76" i="4" s="1"/>
  <c r="I73" i="4"/>
  <c r="I76" i="4" s="1"/>
  <c r="M67" i="4"/>
  <c r="L67" i="4"/>
  <c r="L68" i="4" s="1"/>
  <c r="K67" i="4"/>
  <c r="K68" i="4" s="1"/>
  <c r="J67" i="4"/>
  <c r="J68" i="4" s="1"/>
  <c r="I67" i="4"/>
  <c r="I68" i="4" s="1"/>
  <c r="M64" i="4"/>
  <c r="L64" i="4"/>
  <c r="L65" i="4" s="1"/>
  <c r="K64" i="4"/>
  <c r="K65" i="4" s="1"/>
  <c r="J64" i="4"/>
  <c r="I64" i="4"/>
  <c r="L62" i="4"/>
  <c r="K62" i="4"/>
  <c r="J62" i="4"/>
  <c r="J65" i="4" s="1"/>
  <c r="I62" i="4"/>
  <c r="I65" i="4" s="1"/>
  <c r="M61" i="4"/>
  <c r="M62" i="4" s="1"/>
  <c r="L60" i="4"/>
  <c r="K60" i="4"/>
  <c r="J60" i="4"/>
  <c r="I60" i="4"/>
  <c r="M59" i="4"/>
  <c r="M60" i="4" s="1"/>
  <c r="M58" i="4"/>
  <c r="L58" i="4"/>
  <c r="K58" i="4"/>
  <c r="J58" i="4"/>
  <c r="I58" i="4"/>
  <c r="M57" i="4"/>
  <c r="M56" i="4"/>
  <c r="M55" i="4"/>
  <c r="M54" i="4"/>
  <c r="M53" i="4"/>
  <c r="M52" i="4"/>
  <c r="M51" i="4"/>
  <c r="M50" i="4"/>
  <c r="M49" i="4"/>
  <c r="M48" i="4"/>
  <c r="M47" i="4"/>
  <c r="M46" i="4"/>
  <c r="L46" i="4"/>
  <c r="K46" i="4"/>
  <c r="J46" i="4"/>
  <c r="I46" i="4"/>
  <c r="M43" i="4"/>
  <c r="L43" i="4"/>
  <c r="K43" i="4"/>
  <c r="J43" i="4"/>
  <c r="I43" i="4"/>
  <c r="M39" i="4"/>
  <c r="L39" i="4"/>
  <c r="L40" i="4" s="1"/>
  <c r="K39" i="4"/>
  <c r="K40" i="4" s="1"/>
  <c r="J39" i="4"/>
  <c r="I39" i="4"/>
  <c r="L37" i="4"/>
  <c r="K37" i="4"/>
  <c r="J37" i="4"/>
  <c r="J40" i="4" s="1"/>
  <c r="I37" i="4"/>
  <c r="I40" i="4" s="1"/>
  <c r="M36" i="4"/>
  <c r="M35" i="4"/>
  <c r="M34" i="4"/>
  <c r="M37" i="4" s="1"/>
  <c r="I89" i="4" l="1"/>
  <c r="M40" i="4"/>
  <c r="M65" i="4"/>
  <c r="M89" i="4" s="1"/>
  <c r="J89" i="4"/>
  <c r="C30" i="4"/>
  <c r="D30" i="4"/>
  <c r="E30" i="4"/>
  <c r="F30" i="4"/>
  <c r="G30" i="4"/>
  <c r="H30" i="4"/>
  <c r="N30" i="4"/>
  <c r="I29" i="4"/>
  <c r="I30" i="4" s="1"/>
  <c r="J28" i="4"/>
  <c r="J29" i="4" s="1"/>
  <c r="K28" i="4"/>
  <c r="K29" i="4" s="1"/>
  <c r="L28" i="4"/>
  <c r="L29" i="4" s="1"/>
  <c r="I28" i="4"/>
  <c r="K25" i="4"/>
  <c r="L25" i="4"/>
  <c r="I25" i="4"/>
  <c r="M24" i="4"/>
  <c r="J24" i="4"/>
  <c r="J25" i="4" s="1"/>
  <c r="K24" i="4"/>
  <c r="L24" i="4"/>
  <c r="I24" i="4"/>
  <c r="K22" i="4"/>
  <c r="M21" i="4"/>
  <c r="M20" i="4"/>
  <c r="J21" i="4"/>
  <c r="K21" i="4"/>
  <c r="L21" i="4"/>
  <c r="I21" i="4"/>
  <c r="M18" i="4"/>
  <c r="M19" i="4" s="1"/>
  <c r="J19" i="4"/>
  <c r="K19" i="4"/>
  <c r="L19" i="4"/>
  <c r="I19" i="4"/>
  <c r="M16" i="4"/>
  <c r="J17" i="4"/>
  <c r="M17" i="4" s="1"/>
  <c r="K17" i="4"/>
  <c r="L17" i="4"/>
  <c r="I17" i="4"/>
  <c r="M13" i="4"/>
  <c r="M14" i="4"/>
  <c r="M12" i="4"/>
  <c r="J15" i="4"/>
  <c r="K15" i="4"/>
  <c r="L15" i="4"/>
  <c r="I15" i="4"/>
  <c r="I22" i="4" s="1"/>
  <c r="J11" i="4"/>
  <c r="K11" i="4"/>
  <c r="L11" i="4"/>
  <c r="I11" i="4"/>
  <c r="M11" i="4"/>
  <c r="M8" i="4"/>
  <c r="L8" i="4"/>
  <c r="L22" i="4" s="1"/>
  <c r="K8" i="4"/>
  <c r="J8" i="4"/>
  <c r="J22" i="4" s="1"/>
  <c r="I8" i="4"/>
  <c r="M7" i="4"/>
  <c r="M5" i="4"/>
  <c r="M6" i="4" s="1"/>
  <c r="J5" i="4"/>
  <c r="J6" i="4" s="1"/>
  <c r="K5" i="4"/>
  <c r="K6" i="4" s="1"/>
  <c r="L5" i="4"/>
  <c r="L6" i="4" s="1"/>
  <c r="I5" i="4"/>
  <c r="I6" i="4" s="1"/>
  <c r="M4" i="4"/>
  <c r="K30" i="4" l="1"/>
  <c r="J30" i="4"/>
  <c r="L30" i="4"/>
  <c r="M15" i="4"/>
  <c r="M22" i="4" s="1"/>
  <c r="M30" i="4" s="1"/>
</calcChain>
</file>

<file path=xl/sharedStrings.xml><?xml version="1.0" encoding="utf-8"?>
<sst xmlns="http://schemas.openxmlformats.org/spreadsheetml/2006/main" count="131" uniqueCount="110">
  <si>
    <t>PRESSUPOST 2019</t>
  </si>
  <si>
    <t>LIQUIDACIÓ PRESSUPOST 2019</t>
  </si>
  <si>
    <t>RESULTAT PRESSUPOSTARI</t>
  </si>
  <si>
    <t>Aplicació</t>
  </si>
  <si>
    <t>Descripció de l'Ingrés</t>
  </si>
  <si>
    <t>PRESSUPOST 2019 INICIAL</t>
  </si>
  <si>
    <t>MODIFICACIONS Fase 1 i 2</t>
  </si>
  <si>
    <t>DESVIACIONS PRESSUPOST 2019</t>
  </si>
  <si>
    <t>Prestació serveis</t>
  </si>
  <si>
    <t>Article 31</t>
  </si>
  <si>
    <t>Prestació de Serveis</t>
  </si>
  <si>
    <t>Capítol 3. Taxes, vendes de béns i serveis i altres ingressos</t>
  </si>
  <si>
    <t>Programes d'universitats i recerca</t>
  </si>
  <si>
    <t>Article 40</t>
  </si>
  <si>
    <t>Sector Públic Estatal</t>
  </si>
  <si>
    <t>Departament de Salut</t>
  </si>
  <si>
    <t>Del Departament d'Empresa i Coneixement</t>
  </si>
  <si>
    <t>Article 41</t>
  </si>
  <si>
    <t>De l'administració de la Generalitat</t>
  </si>
  <si>
    <t xml:space="preserve">De l'Agència de Gestió d'Ajuts Universitaris </t>
  </si>
  <si>
    <t>De la Fundació de la Marató de TV3</t>
  </si>
  <si>
    <t>D'altres entitats participades pel sector públic de la Generalitat(Altres)</t>
  </si>
  <si>
    <t>Article 44</t>
  </si>
  <si>
    <t>D'Altres Entitats del SP, Univ., Altres ents</t>
  </si>
  <si>
    <t>D'Empreses Privades</t>
  </si>
  <si>
    <t>Article 47</t>
  </si>
  <si>
    <t>D'altres Institucions Sense Fi de Lucre</t>
  </si>
  <si>
    <t>Article 48</t>
  </si>
  <si>
    <t>Altres transferències corrents de la UE</t>
  </si>
  <si>
    <t>Article 49</t>
  </si>
  <si>
    <t>De l'Exterior</t>
  </si>
  <si>
    <t>Capítol 4. Transferències Corrents</t>
  </si>
  <si>
    <t>Altres Interessos de Dipòsits</t>
  </si>
  <si>
    <t>Interessos de dipòsits</t>
  </si>
  <si>
    <t>Capítol 5. Ingressos Patrimonials</t>
  </si>
  <si>
    <t>Romanents de Tresoreria d'exercicis anteriors F1</t>
  </si>
  <si>
    <t>Romanents de Tresoreria d'exercicis anteriors F2</t>
  </si>
  <si>
    <t xml:space="preserve">Romanents de Tresoreria </t>
  </si>
  <si>
    <t>Capítol 8. Variació d'Actius Financers</t>
  </si>
  <si>
    <t>Programa 573 R+D BIOMÈDICS I EN CÍÈNCIES DE LA SALUT</t>
  </si>
  <si>
    <t>Descripció de la Despesa</t>
  </si>
  <si>
    <t>Retribucions Bàsiques, Personal Laboral fix</t>
  </si>
  <si>
    <t>Retribucions Bàsiques, Personal Laboral temporal</t>
  </si>
  <si>
    <t>Indemnitzacions de personal</t>
  </si>
  <si>
    <t>Article 13</t>
  </si>
  <si>
    <t>Personal Laboral</t>
  </si>
  <si>
    <t>Seguretat Social</t>
  </si>
  <si>
    <t>Article 16</t>
  </si>
  <si>
    <t>Assegurances i Cotitzacions Socials</t>
  </si>
  <si>
    <t>Capítol 1. Remuneracions de personal</t>
  </si>
  <si>
    <t>Lloguers i cànons terrenyns, béns naturals, edificis</t>
  </si>
  <si>
    <t>Lloguers i cànons d'altre immobilitzat material</t>
  </si>
  <si>
    <t>Article 20</t>
  </si>
  <si>
    <t>Lloguers i cànons</t>
  </si>
  <si>
    <t>Manteniment d'aplicacions informàtiques</t>
  </si>
  <si>
    <t>Altres despeses de conservació, reparació i manteniment</t>
  </si>
  <si>
    <t>Article 21</t>
  </si>
  <si>
    <t>Conservació i reparació</t>
  </si>
  <si>
    <t>Material Ordinari no inventariable</t>
  </si>
  <si>
    <t>Altres Subministraments</t>
  </si>
  <si>
    <t>Despeses postals, missatgeria i altres similars</t>
  </si>
  <si>
    <t>Despeses d'assegurances</t>
  </si>
  <si>
    <t>Tributs</t>
  </si>
  <si>
    <t>Publicitat, difusió i campanyes institucionals</t>
  </si>
  <si>
    <t>Formació personal propi</t>
  </si>
  <si>
    <t>Despeses per serveis bancaris</t>
  </si>
  <si>
    <t>Altres despeses diverses</t>
  </si>
  <si>
    <t>Intèrprets i Traductors</t>
  </si>
  <si>
    <t>Altres treballs realitzats per persones físiques</t>
  </si>
  <si>
    <t>Article 22</t>
  </si>
  <si>
    <t>Material , Subministres, i Altres</t>
  </si>
  <si>
    <t>Dietes, locomoció i trasllats</t>
  </si>
  <si>
    <t>Article 23</t>
  </si>
  <si>
    <t>Indemnitzacion per raó de serveis</t>
  </si>
  <si>
    <t>Despeses de publicacions</t>
  </si>
  <si>
    <t>Article 24</t>
  </si>
  <si>
    <t>Despeses de Publicacions</t>
  </si>
  <si>
    <t>Prestació de serveis amb mitjans aliens</t>
  </si>
  <si>
    <t>Article 25</t>
  </si>
  <si>
    <t>Capítol 2. Despeses corrents de Béns i Serveis</t>
  </si>
  <si>
    <t>Altres despeses financeres</t>
  </si>
  <si>
    <t>Article 34</t>
  </si>
  <si>
    <t>Capítol 3. Despeses Financeres</t>
  </si>
  <si>
    <t>A Hospital Universitari Sant Joan de Reus</t>
  </si>
  <si>
    <t>Article 43</t>
  </si>
  <si>
    <t>Entitats del sector públic, organismes locals</t>
  </si>
  <si>
    <t>A l'Institut Català de la Salut ( HTVC+HUJ23)</t>
  </si>
  <si>
    <t>A la Universitat Rovira i Virgili</t>
  </si>
  <si>
    <t>Entitats del SP, Univ.Públiques i altre Entitats Partic</t>
  </si>
  <si>
    <t>A Institut Pere Mata</t>
  </si>
  <si>
    <t>Entitats Privades</t>
  </si>
  <si>
    <t>Inversions en maquinària, instal.lacions i utillatge</t>
  </si>
  <si>
    <t>Inversions en mobiliari i estris per compte aliè</t>
  </si>
  <si>
    <t>Inversions en equips de procés de dades i telecomunicacions</t>
  </si>
  <si>
    <t>Article 65</t>
  </si>
  <si>
    <t>Inversions en altre Immobilitzat Material F1</t>
  </si>
  <si>
    <t>Inversions en altre Immobilitzat Material F2</t>
  </si>
  <si>
    <t>Article 67</t>
  </si>
  <si>
    <t>Inversions en altre immobilitzat material</t>
  </si>
  <si>
    <t>Inversions en aplicacions informàtiques</t>
  </si>
  <si>
    <t>Article 68</t>
  </si>
  <si>
    <t>Capítol 6 Inversions Reals</t>
  </si>
  <si>
    <t>1T</t>
  </si>
  <si>
    <t>2T</t>
  </si>
  <si>
    <t>3T</t>
  </si>
  <si>
    <t>4T</t>
  </si>
  <si>
    <t>ANUAL</t>
  </si>
  <si>
    <t>MODIFICACIONS Fase 1 i 3</t>
  </si>
  <si>
    <t>INGRESSOS</t>
  </si>
  <si>
    <t>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</si>
</sst>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5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10" fontId="4" fillId="0" borderId="0" xfId="1" applyNumberFormat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0" xfId="1" applyFont="1" applyFill="1" applyAlignment="1">
      <alignment vertical="center" wrapText="1"/>
    </xf>
    <xf numFmtId="10" fontId="3" fillId="7" borderId="0" xfId="1" applyNumberFormat="1" applyFont="1" applyFill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8" borderId="0" xfId="1" applyFont="1" applyFill="1" applyAlignment="1">
      <alignment vertical="center" wrapText="1"/>
    </xf>
    <xf numFmtId="10" fontId="3" fillId="8" borderId="0" xfId="1" applyNumberFormat="1" applyFont="1" applyFill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5" fillId="0" borderId="0" xfId="0" applyFont="1"/>
    <xf numFmtId="164" fontId="4" fillId="0" borderId="0" xfId="1" applyNumberFormat="1" applyAlignment="1">
      <alignment horizontal="center" vertical="center" wrapText="1"/>
    </xf>
    <xf numFmtId="164" fontId="4" fillId="5" borderId="0" xfId="1" applyNumberFormat="1" applyFill="1" applyAlignment="1">
      <alignment horizontal="center" vertical="center" wrapText="1"/>
    </xf>
    <xf numFmtId="10" fontId="4" fillId="0" borderId="2" xfId="1" applyNumberFormat="1" applyBorder="1" applyAlignment="1">
      <alignment horizontal="center" vertical="center" wrapText="1"/>
    </xf>
    <xf numFmtId="164" fontId="3" fillId="7" borderId="0" xfId="1" applyNumberFormat="1" applyFont="1" applyFill="1" applyAlignment="1">
      <alignment horizontal="center" vertical="center" wrapText="1"/>
    </xf>
    <xf numFmtId="10" fontId="3" fillId="7" borderId="2" xfId="1" applyNumberFormat="1" applyFont="1" applyFill="1" applyBorder="1" applyAlignment="1">
      <alignment horizontal="center" vertical="center" wrapText="1"/>
    </xf>
    <xf numFmtId="164" fontId="3" fillId="8" borderId="0" xfId="1" applyNumberFormat="1" applyFont="1" applyFill="1" applyAlignment="1">
      <alignment horizontal="center" vertical="center" wrapText="1"/>
    </xf>
    <xf numFmtId="10" fontId="3" fillId="8" borderId="2" xfId="1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0" xfId="1" applyBorder="1" applyAlignment="1">
      <alignment vertical="center" wrapText="1"/>
    </xf>
    <xf numFmtId="44" fontId="4" fillId="0" borderId="0" xfId="1" applyNumberFormat="1" applyBorder="1" applyAlignment="1">
      <alignment horizontal="center" vertical="center" wrapText="1"/>
    </xf>
    <xf numFmtId="10" fontId="4" fillId="0" borderId="0" xfId="1" applyNumberFormat="1" applyBorder="1" applyAlignment="1">
      <alignment horizontal="center" vertical="center" wrapText="1"/>
    </xf>
    <xf numFmtId="44" fontId="4" fillId="5" borderId="0" xfId="1" applyNumberForma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vertical="center" wrapText="1"/>
    </xf>
    <xf numFmtId="44" fontId="3" fillId="7" borderId="0" xfId="1" applyNumberFormat="1" applyFont="1" applyFill="1" applyBorder="1" applyAlignment="1">
      <alignment horizontal="center" vertical="center" wrapText="1"/>
    </xf>
    <xf numFmtId="10" fontId="3" fillId="7" borderId="0" xfId="1" applyNumberFormat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vertical="center" wrapText="1"/>
    </xf>
    <xf numFmtId="44" fontId="3" fillId="8" borderId="0" xfId="1" applyNumberFormat="1" applyFont="1" applyFill="1" applyBorder="1" applyAlignment="1">
      <alignment horizontal="center" vertical="center" wrapText="1"/>
    </xf>
    <xf numFmtId="10" fontId="3" fillId="8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44" fontId="4" fillId="0" borderId="0" xfId="1" applyNumberForma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0" fillId="0" borderId="9" xfId="0" applyBorder="1"/>
    <xf numFmtId="44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3" borderId="10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vertical="center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vertical="center" wrapText="1"/>
    </xf>
    <xf numFmtId="164" fontId="7" fillId="6" borderId="4" xfId="1" applyNumberFormat="1" applyFont="1" applyFill="1" applyBorder="1" applyAlignment="1">
      <alignment horizontal="center" vertical="center" wrapText="1"/>
    </xf>
    <xf numFmtId="9" fontId="7" fillId="6" borderId="4" xfId="2" applyFont="1" applyFill="1" applyBorder="1" applyAlignment="1">
      <alignment horizontal="center" vertical="center" wrapText="1"/>
    </xf>
    <xf numFmtId="10" fontId="7" fillId="6" borderId="5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6" borderId="6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vertical="center" wrapText="1"/>
    </xf>
    <xf numFmtId="44" fontId="7" fillId="6" borderId="7" xfId="1" applyNumberFormat="1" applyFont="1" applyFill="1" applyBorder="1" applyAlignment="1">
      <alignment horizontal="center" vertical="center" wrapText="1"/>
    </xf>
    <xf numFmtId="9" fontId="7" fillId="6" borderId="7" xfId="2" applyFont="1" applyFill="1" applyBorder="1" applyAlignment="1">
      <alignment horizontal="center" vertical="center" wrapText="1"/>
    </xf>
    <xf numFmtId="10" fontId="7" fillId="6" borderId="8" xfId="1" applyNumberFormat="1" applyFont="1" applyFill="1" applyBorder="1" applyAlignment="1">
      <alignment horizontal="center" vertical="center" wrapText="1"/>
    </xf>
    <xf numFmtId="0" fontId="7" fillId="10" borderId="15" xfId="1" applyFont="1" applyFill="1" applyBorder="1" applyAlignment="1">
      <alignment horizontal="center" vertical="center" wrapText="1"/>
    </xf>
    <xf numFmtId="0" fontId="7" fillId="10" borderId="16" xfId="1" applyFont="1" applyFill="1" applyBorder="1" applyAlignment="1">
      <alignment horizontal="center" vertical="center" wrapText="1"/>
    </xf>
    <xf numFmtId="10" fontId="7" fillId="10" borderId="16" xfId="1" applyNumberFormat="1" applyFont="1" applyFill="1" applyBorder="1" applyAlignment="1">
      <alignment horizontal="center" vertical="center" wrapText="1"/>
    </xf>
    <xf numFmtId="10" fontId="7" fillId="10" borderId="1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10" fontId="2" fillId="4" borderId="11" xfId="1" applyNumberFormat="1" applyFont="1" applyFill="1" applyBorder="1" applyAlignment="1">
      <alignment horizontal="center" vertical="center" wrapText="1"/>
    </xf>
    <xf numFmtId="10" fontId="2" fillId="4" borderId="10" xfId="1" applyNumberFormat="1" applyFont="1" applyFill="1" applyBorder="1" applyAlignment="1">
      <alignment horizontal="center" vertical="center" wrapText="1"/>
    </xf>
    <xf numFmtId="10" fontId="2" fillId="4" borderId="12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0" fontId="10" fillId="9" borderId="13" xfId="1" applyNumberFormat="1" applyFont="1" applyFill="1" applyBorder="1" applyAlignment="1">
      <alignment horizontal="center" vertical="center" wrapText="1"/>
    </xf>
    <xf numFmtId="10" fontId="10" fillId="9" borderId="9" xfId="1" applyNumberFormat="1" applyFont="1" applyFill="1" applyBorder="1" applyAlignment="1">
      <alignment horizontal="center" vertical="center" wrapText="1"/>
    </xf>
    <xf numFmtId="10" fontId="10" fillId="9" borderId="14" xfId="1" applyNumberFormat="1" applyFont="1" applyFill="1" applyBorder="1" applyAlignment="1">
      <alignment horizontal="center" vertical="center" wrapText="1"/>
    </xf>
    <xf numFmtId="44" fontId="12" fillId="3" borderId="10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87157655-4558-4152-AF1A-D12BCF089AC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6024-98E8-4C69-BA5B-57AE0021E4ED}">
  <dimension ref="A1:U93"/>
  <sheetViews>
    <sheetView tabSelected="1" topLeftCell="A85" zoomScale="80" zoomScaleNormal="80" workbookViewId="0">
      <selection activeCell="L99" sqref="L99"/>
    </sheetView>
  </sheetViews>
  <sheetFormatPr baseColWidth="10" defaultRowHeight="14.5" x14ac:dyDescent="0.35"/>
  <cols>
    <col min="1" max="1" width="11.54296875" customWidth="1"/>
    <col min="2" max="2" width="25.08984375" customWidth="1"/>
    <col min="3" max="3" width="15.81640625" style="1" customWidth="1"/>
    <col min="4" max="4" width="8" style="11" customWidth="1"/>
    <col min="5" max="5" width="15.36328125" style="1" bestFit="1" customWidth="1"/>
    <col min="6" max="6" width="1.54296875" style="1" customWidth="1"/>
    <col min="7" max="7" width="17.7265625" style="1" customWidth="1"/>
    <col min="8" max="8" width="8.08984375" style="11" bestFit="1" customWidth="1"/>
    <col min="9" max="9" width="15.81640625" style="11" bestFit="1" customWidth="1"/>
    <col min="10" max="10" width="14.7265625" style="11" bestFit="1" customWidth="1"/>
    <col min="11" max="11" width="14.08984375" style="11" bestFit="1" customWidth="1"/>
    <col min="12" max="12" width="14.7265625" style="11" bestFit="1" customWidth="1"/>
    <col min="13" max="13" width="17.453125" style="11" bestFit="1" customWidth="1"/>
    <col min="14" max="14" width="8" style="11" customWidth="1"/>
    <col min="15" max="15" width="16.453125" style="11" customWidth="1"/>
    <col min="16" max="16" width="9.26953125" style="11" customWidth="1"/>
    <col min="252" max="252" width="37.453125" customWidth="1"/>
    <col min="253" max="253" width="13.54296875" bestFit="1" customWidth="1"/>
    <col min="254" max="254" width="7.7265625" bestFit="1" customWidth="1"/>
    <col min="255" max="255" width="1.7265625" customWidth="1"/>
    <col min="256" max="256" width="13.54296875" bestFit="1" customWidth="1"/>
    <col min="257" max="257" width="7.7265625" bestFit="1" customWidth="1"/>
    <col min="258" max="258" width="15.1796875" customWidth="1"/>
    <col min="259" max="259" width="9.26953125" bestFit="1" customWidth="1"/>
    <col min="260" max="260" width="14" bestFit="1" customWidth="1"/>
    <col min="261" max="261" width="2.453125" customWidth="1"/>
    <col min="262" max="262" width="15.1796875" customWidth="1"/>
    <col min="263" max="263" width="9.26953125" bestFit="1" customWidth="1"/>
    <col min="265" max="265" width="14.453125" bestFit="1" customWidth="1"/>
    <col min="266" max="266" width="11.81640625" bestFit="1" customWidth="1"/>
    <col min="508" max="508" width="37.453125" customWidth="1"/>
    <col min="509" max="509" width="13.54296875" bestFit="1" customWidth="1"/>
    <col min="510" max="510" width="7.7265625" bestFit="1" customWidth="1"/>
    <col min="511" max="511" width="1.7265625" customWidth="1"/>
    <col min="512" max="512" width="13.54296875" bestFit="1" customWidth="1"/>
    <col min="513" max="513" width="7.7265625" bestFit="1" customWidth="1"/>
    <col min="514" max="514" width="15.1796875" customWidth="1"/>
    <col min="515" max="515" width="9.26953125" bestFit="1" customWidth="1"/>
    <col min="516" max="516" width="14" bestFit="1" customWidth="1"/>
    <col min="517" max="517" width="2.453125" customWidth="1"/>
    <col min="518" max="518" width="15.1796875" customWidth="1"/>
    <col min="519" max="519" width="9.26953125" bestFit="1" customWidth="1"/>
    <col min="521" max="521" width="14.453125" bestFit="1" customWidth="1"/>
    <col min="522" max="522" width="11.81640625" bestFit="1" customWidth="1"/>
    <col min="764" max="764" width="37.453125" customWidth="1"/>
    <col min="765" max="765" width="13.54296875" bestFit="1" customWidth="1"/>
    <col min="766" max="766" width="7.7265625" bestFit="1" customWidth="1"/>
    <col min="767" max="767" width="1.7265625" customWidth="1"/>
    <col min="768" max="768" width="13.54296875" bestFit="1" customWidth="1"/>
    <col min="769" max="769" width="7.7265625" bestFit="1" customWidth="1"/>
    <col min="770" max="770" width="15.1796875" customWidth="1"/>
    <col min="771" max="771" width="9.26953125" bestFit="1" customWidth="1"/>
    <col min="772" max="772" width="14" bestFit="1" customWidth="1"/>
    <col min="773" max="773" width="2.453125" customWidth="1"/>
    <col min="774" max="774" width="15.1796875" customWidth="1"/>
    <col min="775" max="775" width="9.26953125" bestFit="1" customWidth="1"/>
    <col min="777" max="777" width="14.453125" bestFit="1" customWidth="1"/>
    <col min="778" max="778" width="11.81640625" bestFit="1" customWidth="1"/>
    <col min="1020" max="1020" width="37.453125" customWidth="1"/>
    <col min="1021" max="1021" width="13.54296875" bestFit="1" customWidth="1"/>
    <col min="1022" max="1022" width="7.7265625" bestFit="1" customWidth="1"/>
    <col min="1023" max="1023" width="1.7265625" customWidth="1"/>
    <col min="1024" max="1024" width="13.54296875" bestFit="1" customWidth="1"/>
    <col min="1025" max="1025" width="7.7265625" bestFit="1" customWidth="1"/>
    <col min="1026" max="1026" width="15.1796875" customWidth="1"/>
    <col min="1027" max="1027" width="9.26953125" bestFit="1" customWidth="1"/>
    <col min="1028" max="1028" width="14" bestFit="1" customWidth="1"/>
    <col min="1029" max="1029" width="2.453125" customWidth="1"/>
    <col min="1030" max="1030" width="15.1796875" customWidth="1"/>
    <col min="1031" max="1031" width="9.26953125" bestFit="1" customWidth="1"/>
    <col min="1033" max="1033" width="14.453125" bestFit="1" customWidth="1"/>
    <col min="1034" max="1034" width="11.81640625" bestFit="1" customWidth="1"/>
    <col min="1276" max="1276" width="37.453125" customWidth="1"/>
    <col min="1277" max="1277" width="13.54296875" bestFit="1" customWidth="1"/>
    <col min="1278" max="1278" width="7.7265625" bestFit="1" customWidth="1"/>
    <col min="1279" max="1279" width="1.7265625" customWidth="1"/>
    <col min="1280" max="1280" width="13.54296875" bestFit="1" customWidth="1"/>
    <col min="1281" max="1281" width="7.7265625" bestFit="1" customWidth="1"/>
    <col min="1282" max="1282" width="15.1796875" customWidth="1"/>
    <col min="1283" max="1283" width="9.26953125" bestFit="1" customWidth="1"/>
    <col min="1284" max="1284" width="14" bestFit="1" customWidth="1"/>
    <col min="1285" max="1285" width="2.453125" customWidth="1"/>
    <col min="1286" max="1286" width="15.1796875" customWidth="1"/>
    <col min="1287" max="1287" width="9.26953125" bestFit="1" customWidth="1"/>
    <col min="1289" max="1289" width="14.453125" bestFit="1" customWidth="1"/>
    <col min="1290" max="1290" width="11.81640625" bestFit="1" customWidth="1"/>
    <col min="1532" max="1532" width="37.453125" customWidth="1"/>
    <col min="1533" max="1533" width="13.54296875" bestFit="1" customWidth="1"/>
    <col min="1534" max="1534" width="7.7265625" bestFit="1" customWidth="1"/>
    <col min="1535" max="1535" width="1.7265625" customWidth="1"/>
    <col min="1536" max="1536" width="13.54296875" bestFit="1" customWidth="1"/>
    <col min="1537" max="1537" width="7.7265625" bestFit="1" customWidth="1"/>
    <col min="1538" max="1538" width="15.1796875" customWidth="1"/>
    <col min="1539" max="1539" width="9.26953125" bestFit="1" customWidth="1"/>
    <col min="1540" max="1540" width="14" bestFit="1" customWidth="1"/>
    <col min="1541" max="1541" width="2.453125" customWidth="1"/>
    <col min="1542" max="1542" width="15.1796875" customWidth="1"/>
    <col min="1543" max="1543" width="9.26953125" bestFit="1" customWidth="1"/>
    <col min="1545" max="1545" width="14.453125" bestFit="1" customWidth="1"/>
    <col min="1546" max="1546" width="11.81640625" bestFit="1" customWidth="1"/>
    <col min="1788" max="1788" width="37.453125" customWidth="1"/>
    <col min="1789" max="1789" width="13.54296875" bestFit="1" customWidth="1"/>
    <col min="1790" max="1790" width="7.7265625" bestFit="1" customWidth="1"/>
    <col min="1791" max="1791" width="1.7265625" customWidth="1"/>
    <col min="1792" max="1792" width="13.54296875" bestFit="1" customWidth="1"/>
    <col min="1793" max="1793" width="7.7265625" bestFit="1" customWidth="1"/>
    <col min="1794" max="1794" width="15.1796875" customWidth="1"/>
    <col min="1795" max="1795" width="9.26953125" bestFit="1" customWidth="1"/>
    <col min="1796" max="1796" width="14" bestFit="1" customWidth="1"/>
    <col min="1797" max="1797" width="2.453125" customWidth="1"/>
    <col min="1798" max="1798" width="15.1796875" customWidth="1"/>
    <col min="1799" max="1799" width="9.26953125" bestFit="1" customWidth="1"/>
    <col min="1801" max="1801" width="14.453125" bestFit="1" customWidth="1"/>
    <col min="1802" max="1802" width="11.81640625" bestFit="1" customWidth="1"/>
    <col min="2044" max="2044" width="37.453125" customWidth="1"/>
    <col min="2045" max="2045" width="13.54296875" bestFit="1" customWidth="1"/>
    <col min="2046" max="2046" width="7.7265625" bestFit="1" customWidth="1"/>
    <col min="2047" max="2047" width="1.7265625" customWidth="1"/>
    <col min="2048" max="2048" width="13.54296875" bestFit="1" customWidth="1"/>
    <col min="2049" max="2049" width="7.7265625" bestFit="1" customWidth="1"/>
    <col min="2050" max="2050" width="15.1796875" customWidth="1"/>
    <col min="2051" max="2051" width="9.26953125" bestFit="1" customWidth="1"/>
    <col min="2052" max="2052" width="14" bestFit="1" customWidth="1"/>
    <col min="2053" max="2053" width="2.453125" customWidth="1"/>
    <col min="2054" max="2054" width="15.1796875" customWidth="1"/>
    <col min="2055" max="2055" width="9.26953125" bestFit="1" customWidth="1"/>
    <col min="2057" max="2057" width="14.453125" bestFit="1" customWidth="1"/>
    <col min="2058" max="2058" width="11.81640625" bestFit="1" customWidth="1"/>
    <col min="2300" max="2300" width="37.453125" customWidth="1"/>
    <col min="2301" max="2301" width="13.54296875" bestFit="1" customWidth="1"/>
    <col min="2302" max="2302" width="7.7265625" bestFit="1" customWidth="1"/>
    <col min="2303" max="2303" width="1.7265625" customWidth="1"/>
    <col min="2304" max="2304" width="13.54296875" bestFit="1" customWidth="1"/>
    <col min="2305" max="2305" width="7.7265625" bestFit="1" customWidth="1"/>
    <col min="2306" max="2306" width="15.1796875" customWidth="1"/>
    <col min="2307" max="2307" width="9.26953125" bestFit="1" customWidth="1"/>
    <col min="2308" max="2308" width="14" bestFit="1" customWidth="1"/>
    <col min="2309" max="2309" width="2.453125" customWidth="1"/>
    <col min="2310" max="2310" width="15.1796875" customWidth="1"/>
    <col min="2311" max="2311" width="9.26953125" bestFit="1" customWidth="1"/>
    <col min="2313" max="2313" width="14.453125" bestFit="1" customWidth="1"/>
    <col min="2314" max="2314" width="11.81640625" bestFit="1" customWidth="1"/>
    <col min="2556" max="2556" width="37.453125" customWidth="1"/>
    <col min="2557" max="2557" width="13.54296875" bestFit="1" customWidth="1"/>
    <col min="2558" max="2558" width="7.7265625" bestFit="1" customWidth="1"/>
    <col min="2559" max="2559" width="1.7265625" customWidth="1"/>
    <col min="2560" max="2560" width="13.54296875" bestFit="1" customWidth="1"/>
    <col min="2561" max="2561" width="7.7265625" bestFit="1" customWidth="1"/>
    <col min="2562" max="2562" width="15.1796875" customWidth="1"/>
    <col min="2563" max="2563" width="9.26953125" bestFit="1" customWidth="1"/>
    <col min="2564" max="2564" width="14" bestFit="1" customWidth="1"/>
    <col min="2565" max="2565" width="2.453125" customWidth="1"/>
    <col min="2566" max="2566" width="15.1796875" customWidth="1"/>
    <col min="2567" max="2567" width="9.26953125" bestFit="1" customWidth="1"/>
    <col min="2569" max="2569" width="14.453125" bestFit="1" customWidth="1"/>
    <col min="2570" max="2570" width="11.81640625" bestFit="1" customWidth="1"/>
    <col min="2812" max="2812" width="37.453125" customWidth="1"/>
    <col min="2813" max="2813" width="13.54296875" bestFit="1" customWidth="1"/>
    <col min="2814" max="2814" width="7.7265625" bestFit="1" customWidth="1"/>
    <col min="2815" max="2815" width="1.7265625" customWidth="1"/>
    <col min="2816" max="2816" width="13.54296875" bestFit="1" customWidth="1"/>
    <col min="2817" max="2817" width="7.7265625" bestFit="1" customWidth="1"/>
    <col min="2818" max="2818" width="15.1796875" customWidth="1"/>
    <col min="2819" max="2819" width="9.26953125" bestFit="1" customWidth="1"/>
    <col min="2820" max="2820" width="14" bestFit="1" customWidth="1"/>
    <col min="2821" max="2821" width="2.453125" customWidth="1"/>
    <col min="2822" max="2822" width="15.1796875" customWidth="1"/>
    <col min="2823" max="2823" width="9.26953125" bestFit="1" customWidth="1"/>
    <col min="2825" max="2825" width="14.453125" bestFit="1" customWidth="1"/>
    <col min="2826" max="2826" width="11.81640625" bestFit="1" customWidth="1"/>
    <col min="3068" max="3068" width="37.453125" customWidth="1"/>
    <col min="3069" max="3069" width="13.54296875" bestFit="1" customWidth="1"/>
    <col min="3070" max="3070" width="7.7265625" bestFit="1" customWidth="1"/>
    <col min="3071" max="3071" width="1.7265625" customWidth="1"/>
    <col min="3072" max="3072" width="13.54296875" bestFit="1" customWidth="1"/>
    <col min="3073" max="3073" width="7.7265625" bestFit="1" customWidth="1"/>
    <col min="3074" max="3074" width="15.1796875" customWidth="1"/>
    <col min="3075" max="3075" width="9.26953125" bestFit="1" customWidth="1"/>
    <col min="3076" max="3076" width="14" bestFit="1" customWidth="1"/>
    <col min="3077" max="3077" width="2.453125" customWidth="1"/>
    <col min="3078" max="3078" width="15.1796875" customWidth="1"/>
    <col min="3079" max="3079" width="9.26953125" bestFit="1" customWidth="1"/>
    <col min="3081" max="3081" width="14.453125" bestFit="1" customWidth="1"/>
    <col min="3082" max="3082" width="11.81640625" bestFit="1" customWidth="1"/>
    <col min="3324" max="3324" width="37.453125" customWidth="1"/>
    <col min="3325" max="3325" width="13.54296875" bestFit="1" customWidth="1"/>
    <col min="3326" max="3326" width="7.7265625" bestFit="1" customWidth="1"/>
    <col min="3327" max="3327" width="1.7265625" customWidth="1"/>
    <col min="3328" max="3328" width="13.54296875" bestFit="1" customWidth="1"/>
    <col min="3329" max="3329" width="7.7265625" bestFit="1" customWidth="1"/>
    <col min="3330" max="3330" width="15.1796875" customWidth="1"/>
    <col min="3331" max="3331" width="9.26953125" bestFit="1" customWidth="1"/>
    <col min="3332" max="3332" width="14" bestFit="1" customWidth="1"/>
    <col min="3333" max="3333" width="2.453125" customWidth="1"/>
    <col min="3334" max="3334" width="15.1796875" customWidth="1"/>
    <col min="3335" max="3335" width="9.26953125" bestFit="1" customWidth="1"/>
    <col min="3337" max="3337" width="14.453125" bestFit="1" customWidth="1"/>
    <col min="3338" max="3338" width="11.81640625" bestFit="1" customWidth="1"/>
    <col min="3580" max="3580" width="37.453125" customWidth="1"/>
    <col min="3581" max="3581" width="13.54296875" bestFit="1" customWidth="1"/>
    <col min="3582" max="3582" width="7.7265625" bestFit="1" customWidth="1"/>
    <col min="3583" max="3583" width="1.7265625" customWidth="1"/>
    <col min="3584" max="3584" width="13.54296875" bestFit="1" customWidth="1"/>
    <col min="3585" max="3585" width="7.7265625" bestFit="1" customWidth="1"/>
    <col min="3586" max="3586" width="15.1796875" customWidth="1"/>
    <col min="3587" max="3587" width="9.26953125" bestFit="1" customWidth="1"/>
    <col min="3588" max="3588" width="14" bestFit="1" customWidth="1"/>
    <col min="3589" max="3589" width="2.453125" customWidth="1"/>
    <col min="3590" max="3590" width="15.1796875" customWidth="1"/>
    <col min="3591" max="3591" width="9.26953125" bestFit="1" customWidth="1"/>
    <col min="3593" max="3593" width="14.453125" bestFit="1" customWidth="1"/>
    <col min="3594" max="3594" width="11.81640625" bestFit="1" customWidth="1"/>
    <col min="3836" max="3836" width="37.453125" customWidth="1"/>
    <col min="3837" max="3837" width="13.54296875" bestFit="1" customWidth="1"/>
    <col min="3838" max="3838" width="7.7265625" bestFit="1" customWidth="1"/>
    <col min="3839" max="3839" width="1.7265625" customWidth="1"/>
    <col min="3840" max="3840" width="13.54296875" bestFit="1" customWidth="1"/>
    <col min="3841" max="3841" width="7.7265625" bestFit="1" customWidth="1"/>
    <col min="3842" max="3842" width="15.1796875" customWidth="1"/>
    <col min="3843" max="3843" width="9.26953125" bestFit="1" customWidth="1"/>
    <col min="3844" max="3844" width="14" bestFit="1" customWidth="1"/>
    <col min="3845" max="3845" width="2.453125" customWidth="1"/>
    <col min="3846" max="3846" width="15.1796875" customWidth="1"/>
    <col min="3847" max="3847" width="9.26953125" bestFit="1" customWidth="1"/>
    <col min="3849" max="3849" width="14.453125" bestFit="1" customWidth="1"/>
    <col min="3850" max="3850" width="11.81640625" bestFit="1" customWidth="1"/>
    <col min="4092" max="4092" width="37.453125" customWidth="1"/>
    <col min="4093" max="4093" width="13.54296875" bestFit="1" customWidth="1"/>
    <col min="4094" max="4094" width="7.7265625" bestFit="1" customWidth="1"/>
    <col min="4095" max="4095" width="1.7265625" customWidth="1"/>
    <col min="4096" max="4096" width="13.54296875" bestFit="1" customWidth="1"/>
    <col min="4097" max="4097" width="7.7265625" bestFit="1" customWidth="1"/>
    <col min="4098" max="4098" width="15.1796875" customWidth="1"/>
    <col min="4099" max="4099" width="9.26953125" bestFit="1" customWidth="1"/>
    <col min="4100" max="4100" width="14" bestFit="1" customWidth="1"/>
    <col min="4101" max="4101" width="2.453125" customWidth="1"/>
    <col min="4102" max="4102" width="15.1796875" customWidth="1"/>
    <col min="4103" max="4103" width="9.26953125" bestFit="1" customWidth="1"/>
    <col min="4105" max="4105" width="14.453125" bestFit="1" customWidth="1"/>
    <col min="4106" max="4106" width="11.81640625" bestFit="1" customWidth="1"/>
    <col min="4348" max="4348" width="37.453125" customWidth="1"/>
    <col min="4349" max="4349" width="13.54296875" bestFit="1" customWidth="1"/>
    <col min="4350" max="4350" width="7.7265625" bestFit="1" customWidth="1"/>
    <col min="4351" max="4351" width="1.7265625" customWidth="1"/>
    <col min="4352" max="4352" width="13.54296875" bestFit="1" customWidth="1"/>
    <col min="4353" max="4353" width="7.7265625" bestFit="1" customWidth="1"/>
    <col min="4354" max="4354" width="15.1796875" customWidth="1"/>
    <col min="4355" max="4355" width="9.26953125" bestFit="1" customWidth="1"/>
    <col min="4356" max="4356" width="14" bestFit="1" customWidth="1"/>
    <col min="4357" max="4357" width="2.453125" customWidth="1"/>
    <col min="4358" max="4358" width="15.1796875" customWidth="1"/>
    <col min="4359" max="4359" width="9.26953125" bestFit="1" customWidth="1"/>
    <col min="4361" max="4361" width="14.453125" bestFit="1" customWidth="1"/>
    <col min="4362" max="4362" width="11.81640625" bestFit="1" customWidth="1"/>
    <col min="4604" max="4604" width="37.453125" customWidth="1"/>
    <col min="4605" max="4605" width="13.54296875" bestFit="1" customWidth="1"/>
    <col min="4606" max="4606" width="7.7265625" bestFit="1" customWidth="1"/>
    <col min="4607" max="4607" width="1.7265625" customWidth="1"/>
    <col min="4608" max="4608" width="13.54296875" bestFit="1" customWidth="1"/>
    <col min="4609" max="4609" width="7.7265625" bestFit="1" customWidth="1"/>
    <col min="4610" max="4610" width="15.1796875" customWidth="1"/>
    <col min="4611" max="4611" width="9.26953125" bestFit="1" customWidth="1"/>
    <col min="4612" max="4612" width="14" bestFit="1" customWidth="1"/>
    <col min="4613" max="4613" width="2.453125" customWidth="1"/>
    <col min="4614" max="4614" width="15.1796875" customWidth="1"/>
    <col min="4615" max="4615" width="9.26953125" bestFit="1" customWidth="1"/>
    <col min="4617" max="4617" width="14.453125" bestFit="1" customWidth="1"/>
    <col min="4618" max="4618" width="11.81640625" bestFit="1" customWidth="1"/>
    <col min="4860" max="4860" width="37.453125" customWidth="1"/>
    <col min="4861" max="4861" width="13.54296875" bestFit="1" customWidth="1"/>
    <col min="4862" max="4862" width="7.7265625" bestFit="1" customWidth="1"/>
    <col min="4863" max="4863" width="1.7265625" customWidth="1"/>
    <col min="4864" max="4864" width="13.54296875" bestFit="1" customWidth="1"/>
    <col min="4865" max="4865" width="7.7265625" bestFit="1" customWidth="1"/>
    <col min="4866" max="4866" width="15.1796875" customWidth="1"/>
    <col min="4867" max="4867" width="9.26953125" bestFit="1" customWidth="1"/>
    <col min="4868" max="4868" width="14" bestFit="1" customWidth="1"/>
    <col min="4869" max="4869" width="2.453125" customWidth="1"/>
    <col min="4870" max="4870" width="15.1796875" customWidth="1"/>
    <col min="4871" max="4871" width="9.26953125" bestFit="1" customWidth="1"/>
    <col min="4873" max="4873" width="14.453125" bestFit="1" customWidth="1"/>
    <col min="4874" max="4874" width="11.81640625" bestFit="1" customWidth="1"/>
    <col min="5116" max="5116" width="37.453125" customWidth="1"/>
    <col min="5117" max="5117" width="13.54296875" bestFit="1" customWidth="1"/>
    <col min="5118" max="5118" width="7.7265625" bestFit="1" customWidth="1"/>
    <col min="5119" max="5119" width="1.7265625" customWidth="1"/>
    <col min="5120" max="5120" width="13.54296875" bestFit="1" customWidth="1"/>
    <col min="5121" max="5121" width="7.7265625" bestFit="1" customWidth="1"/>
    <col min="5122" max="5122" width="15.1796875" customWidth="1"/>
    <col min="5123" max="5123" width="9.26953125" bestFit="1" customWidth="1"/>
    <col min="5124" max="5124" width="14" bestFit="1" customWidth="1"/>
    <col min="5125" max="5125" width="2.453125" customWidth="1"/>
    <col min="5126" max="5126" width="15.1796875" customWidth="1"/>
    <col min="5127" max="5127" width="9.26953125" bestFit="1" customWidth="1"/>
    <col min="5129" max="5129" width="14.453125" bestFit="1" customWidth="1"/>
    <col min="5130" max="5130" width="11.81640625" bestFit="1" customWidth="1"/>
    <col min="5372" max="5372" width="37.453125" customWidth="1"/>
    <col min="5373" max="5373" width="13.54296875" bestFit="1" customWidth="1"/>
    <col min="5374" max="5374" width="7.7265625" bestFit="1" customWidth="1"/>
    <col min="5375" max="5375" width="1.7265625" customWidth="1"/>
    <col min="5376" max="5376" width="13.54296875" bestFit="1" customWidth="1"/>
    <col min="5377" max="5377" width="7.7265625" bestFit="1" customWidth="1"/>
    <col min="5378" max="5378" width="15.1796875" customWidth="1"/>
    <col min="5379" max="5379" width="9.26953125" bestFit="1" customWidth="1"/>
    <col min="5380" max="5380" width="14" bestFit="1" customWidth="1"/>
    <col min="5381" max="5381" width="2.453125" customWidth="1"/>
    <col min="5382" max="5382" width="15.1796875" customWidth="1"/>
    <col min="5383" max="5383" width="9.26953125" bestFit="1" customWidth="1"/>
    <col min="5385" max="5385" width="14.453125" bestFit="1" customWidth="1"/>
    <col min="5386" max="5386" width="11.81640625" bestFit="1" customWidth="1"/>
    <col min="5628" max="5628" width="37.453125" customWidth="1"/>
    <col min="5629" max="5629" width="13.54296875" bestFit="1" customWidth="1"/>
    <col min="5630" max="5630" width="7.7265625" bestFit="1" customWidth="1"/>
    <col min="5631" max="5631" width="1.7265625" customWidth="1"/>
    <col min="5632" max="5632" width="13.54296875" bestFit="1" customWidth="1"/>
    <col min="5633" max="5633" width="7.7265625" bestFit="1" customWidth="1"/>
    <col min="5634" max="5634" width="15.1796875" customWidth="1"/>
    <col min="5635" max="5635" width="9.26953125" bestFit="1" customWidth="1"/>
    <col min="5636" max="5636" width="14" bestFit="1" customWidth="1"/>
    <col min="5637" max="5637" width="2.453125" customWidth="1"/>
    <col min="5638" max="5638" width="15.1796875" customWidth="1"/>
    <col min="5639" max="5639" width="9.26953125" bestFit="1" customWidth="1"/>
    <col min="5641" max="5641" width="14.453125" bestFit="1" customWidth="1"/>
    <col min="5642" max="5642" width="11.81640625" bestFit="1" customWidth="1"/>
    <col min="5884" max="5884" width="37.453125" customWidth="1"/>
    <col min="5885" max="5885" width="13.54296875" bestFit="1" customWidth="1"/>
    <col min="5886" max="5886" width="7.7265625" bestFit="1" customWidth="1"/>
    <col min="5887" max="5887" width="1.7265625" customWidth="1"/>
    <col min="5888" max="5888" width="13.54296875" bestFit="1" customWidth="1"/>
    <col min="5889" max="5889" width="7.7265625" bestFit="1" customWidth="1"/>
    <col min="5890" max="5890" width="15.1796875" customWidth="1"/>
    <col min="5891" max="5891" width="9.26953125" bestFit="1" customWidth="1"/>
    <col min="5892" max="5892" width="14" bestFit="1" customWidth="1"/>
    <col min="5893" max="5893" width="2.453125" customWidth="1"/>
    <col min="5894" max="5894" width="15.1796875" customWidth="1"/>
    <col min="5895" max="5895" width="9.26953125" bestFit="1" customWidth="1"/>
    <col min="5897" max="5897" width="14.453125" bestFit="1" customWidth="1"/>
    <col min="5898" max="5898" width="11.81640625" bestFit="1" customWidth="1"/>
    <col min="6140" max="6140" width="37.453125" customWidth="1"/>
    <col min="6141" max="6141" width="13.54296875" bestFit="1" customWidth="1"/>
    <col min="6142" max="6142" width="7.7265625" bestFit="1" customWidth="1"/>
    <col min="6143" max="6143" width="1.7265625" customWidth="1"/>
    <col min="6144" max="6144" width="13.54296875" bestFit="1" customWidth="1"/>
    <col min="6145" max="6145" width="7.7265625" bestFit="1" customWidth="1"/>
    <col min="6146" max="6146" width="15.1796875" customWidth="1"/>
    <col min="6147" max="6147" width="9.26953125" bestFit="1" customWidth="1"/>
    <col min="6148" max="6148" width="14" bestFit="1" customWidth="1"/>
    <col min="6149" max="6149" width="2.453125" customWidth="1"/>
    <col min="6150" max="6150" width="15.1796875" customWidth="1"/>
    <col min="6151" max="6151" width="9.26953125" bestFit="1" customWidth="1"/>
    <col min="6153" max="6153" width="14.453125" bestFit="1" customWidth="1"/>
    <col min="6154" max="6154" width="11.81640625" bestFit="1" customWidth="1"/>
    <col min="6396" max="6396" width="37.453125" customWidth="1"/>
    <col min="6397" max="6397" width="13.54296875" bestFit="1" customWidth="1"/>
    <col min="6398" max="6398" width="7.7265625" bestFit="1" customWidth="1"/>
    <col min="6399" max="6399" width="1.7265625" customWidth="1"/>
    <col min="6400" max="6400" width="13.54296875" bestFit="1" customWidth="1"/>
    <col min="6401" max="6401" width="7.7265625" bestFit="1" customWidth="1"/>
    <col min="6402" max="6402" width="15.1796875" customWidth="1"/>
    <col min="6403" max="6403" width="9.26953125" bestFit="1" customWidth="1"/>
    <col min="6404" max="6404" width="14" bestFit="1" customWidth="1"/>
    <col min="6405" max="6405" width="2.453125" customWidth="1"/>
    <col min="6406" max="6406" width="15.1796875" customWidth="1"/>
    <col min="6407" max="6407" width="9.26953125" bestFit="1" customWidth="1"/>
    <col min="6409" max="6409" width="14.453125" bestFit="1" customWidth="1"/>
    <col min="6410" max="6410" width="11.81640625" bestFit="1" customWidth="1"/>
    <col min="6652" max="6652" width="37.453125" customWidth="1"/>
    <col min="6653" max="6653" width="13.54296875" bestFit="1" customWidth="1"/>
    <col min="6654" max="6654" width="7.7265625" bestFit="1" customWidth="1"/>
    <col min="6655" max="6655" width="1.7265625" customWidth="1"/>
    <col min="6656" max="6656" width="13.54296875" bestFit="1" customWidth="1"/>
    <col min="6657" max="6657" width="7.7265625" bestFit="1" customWidth="1"/>
    <col min="6658" max="6658" width="15.1796875" customWidth="1"/>
    <col min="6659" max="6659" width="9.26953125" bestFit="1" customWidth="1"/>
    <col min="6660" max="6660" width="14" bestFit="1" customWidth="1"/>
    <col min="6661" max="6661" width="2.453125" customWidth="1"/>
    <col min="6662" max="6662" width="15.1796875" customWidth="1"/>
    <col min="6663" max="6663" width="9.26953125" bestFit="1" customWidth="1"/>
    <col min="6665" max="6665" width="14.453125" bestFit="1" customWidth="1"/>
    <col min="6666" max="6666" width="11.81640625" bestFit="1" customWidth="1"/>
    <col min="6908" max="6908" width="37.453125" customWidth="1"/>
    <col min="6909" max="6909" width="13.54296875" bestFit="1" customWidth="1"/>
    <col min="6910" max="6910" width="7.7265625" bestFit="1" customWidth="1"/>
    <col min="6911" max="6911" width="1.7265625" customWidth="1"/>
    <col min="6912" max="6912" width="13.54296875" bestFit="1" customWidth="1"/>
    <col min="6913" max="6913" width="7.7265625" bestFit="1" customWidth="1"/>
    <col min="6914" max="6914" width="15.1796875" customWidth="1"/>
    <col min="6915" max="6915" width="9.26953125" bestFit="1" customWidth="1"/>
    <col min="6916" max="6916" width="14" bestFit="1" customWidth="1"/>
    <col min="6917" max="6917" width="2.453125" customWidth="1"/>
    <col min="6918" max="6918" width="15.1796875" customWidth="1"/>
    <col min="6919" max="6919" width="9.26953125" bestFit="1" customWidth="1"/>
    <col min="6921" max="6921" width="14.453125" bestFit="1" customWidth="1"/>
    <col min="6922" max="6922" width="11.81640625" bestFit="1" customWidth="1"/>
    <col min="7164" max="7164" width="37.453125" customWidth="1"/>
    <col min="7165" max="7165" width="13.54296875" bestFit="1" customWidth="1"/>
    <col min="7166" max="7166" width="7.7265625" bestFit="1" customWidth="1"/>
    <col min="7167" max="7167" width="1.7265625" customWidth="1"/>
    <col min="7168" max="7168" width="13.54296875" bestFit="1" customWidth="1"/>
    <col min="7169" max="7169" width="7.7265625" bestFit="1" customWidth="1"/>
    <col min="7170" max="7170" width="15.1796875" customWidth="1"/>
    <col min="7171" max="7171" width="9.26953125" bestFit="1" customWidth="1"/>
    <col min="7172" max="7172" width="14" bestFit="1" customWidth="1"/>
    <col min="7173" max="7173" width="2.453125" customWidth="1"/>
    <col min="7174" max="7174" width="15.1796875" customWidth="1"/>
    <col min="7175" max="7175" width="9.26953125" bestFit="1" customWidth="1"/>
    <col min="7177" max="7177" width="14.453125" bestFit="1" customWidth="1"/>
    <col min="7178" max="7178" width="11.81640625" bestFit="1" customWidth="1"/>
    <col min="7420" max="7420" width="37.453125" customWidth="1"/>
    <col min="7421" max="7421" width="13.54296875" bestFit="1" customWidth="1"/>
    <col min="7422" max="7422" width="7.7265625" bestFit="1" customWidth="1"/>
    <col min="7423" max="7423" width="1.7265625" customWidth="1"/>
    <col min="7424" max="7424" width="13.54296875" bestFit="1" customWidth="1"/>
    <col min="7425" max="7425" width="7.7265625" bestFit="1" customWidth="1"/>
    <col min="7426" max="7426" width="15.1796875" customWidth="1"/>
    <col min="7427" max="7427" width="9.26953125" bestFit="1" customWidth="1"/>
    <col min="7428" max="7428" width="14" bestFit="1" customWidth="1"/>
    <col min="7429" max="7429" width="2.453125" customWidth="1"/>
    <col min="7430" max="7430" width="15.1796875" customWidth="1"/>
    <col min="7431" max="7431" width="9.26953125" bestFit="1" customWidth="1"/>
    <col min="7433" max="7433" width="14.453125" bestFit="1" customWidth="1"/>
    <col min="7434" max="7434" width="11.81640625" bestFit="1" customWidth="1"/>
    <col min="7676" max="7676" width="37.453125" customWidth="1"/>
    <col min="7677" max="7677" width="13.54296875" bestFit="1" customWidth="1"/>
    <col min="7678" max="7678" width="7.7265625" bestFit="1" customWidth="1"/>
    <col min="7679" max="7679" width="1.7265625" customWidth="1"/>
    <col min="7680" max="7680" width="13.54296875" bestFit="1" customWidth="1"/>
    <col min="7681" max="7681" width="7.7265625" bestFit="1" customWidth="1"/>
    <col min="7682" max="7682" width="15.1796875" customWidth="1"/>
    <col min="7683" max="7683" width="9.26953125" bestFit="1" customWidth="1"/>
    <col min="7684" max="7684" width="14" bestFit="1" customWidth="1"/>
    <col min="7685" max="7685" width="2.453125" customWidth="1"/>
    <col min="7686" max="7686" width="15.1796875" customWidth="1"/>
    <col min="7687" max="7687" width="9.26953125" bestFit="1" customWidth="1"/>
    <col min="7689" max="7689" width="14.453125" bestFit="1" customWidth="1"/>
    <col min="7690" max="7690" width="11.81640625" bestFit="1" customWidth="1"/>
    <col min="7932" max="7932" width="37.453125" customWidth="1"/>
    <col min="7933" max="7933" width="13.54296875" bestFit="1" customWidth="1"/>
    <col min="7934" max="7934" width="7.7265625" bestFit="1" customWidth="1"/>
    <col min="7935" max="7935" width="1.7265625" customWidth="1"/>
    <col min="7936" max="7936" width="13.54296875" bestFit="1" customWidth="1"/>
    <col min="7937" max="7937" width="7.7265625" bestFit="1" customWidth="1"/>
    <col min="7938" max="7938" width="15.1796875" customWidth="1"/>
    <col min="7939" max="7939" width="9.26953125" bestFit="1" customWidth="1"/>
    <col min="7940" max="7940" width="14" bestFit="1" customWidth="1"/>
    <col min="7941" max="7941" width="2.453125" customWidth="1"/>
    <col min="7942" max="7942" width="15.1796875" customWidth="1"/>
    <col min="7943" max="7943" width="9.26953125" bestFit="1" customWidth="1"/>
    <col min="7945" max="7945" width="14.453125" bestFit="1" customWidth="1"/>
    <col min="7946" max="7946" width="11.81640625" bestFit="1" customWidth="1"/>
    <col min="8188" max="8188" width="37.453125" customWidth="1"/>
    <col min="8189" max="8189" width="13.54296875" bestFit="1" customWidth="1"/>
    <col min="8190" max="8190" width="7.7265625" bestFit="1" customWidth="1"/>
    <col min="8191" max="8191" width="1.7265625" customWidth="1"/>
    <col min="8192" max="8192" width="13.54296875" bestFit="1" customWidth="1"/>
    <col min="8193" max="8193" width="7.7265625" bestFit="1" customWidth="1"/>
    <col min="8194" max="8194" width="15.1796875" customWidth="1"/>
    <col min="8195" max="8195" width="9.26953125" bestFit="1" customWidth="1"/>
    <col min="8196" max="8196" width="14" bestFit="1" customWidth="1"/>
    <col min="8197" max="8197" width="2.453125" customWidth="1"/>
    <col min="8198" max="8198" width="15.1796875" customWidth="1"/>
    <col min="8199" max="8199" width="9.26953125" bestFit="1" customWidth="1"/>
    <col min="8201" max="8201" width="14.453125" bestFit="1" customWidth="1"/>
    <col min="8202" max="8202" width="11.81640625" bestFit="1" customWidth="1"/>
    <col min="8444" max="8444" width="37.453125" customWidth="1"/>
    <col min="8445" max="8445" width="13.54296875" bestFit="1" customWidth="1"/>
    <col min="8446" max="8446" width="7.7265625" bestFit="1" customWidth="1"/>
    <col min="8447" max="8447" width="1.7265625" customWidth="1"/>
    <col min="8448" max="8448" width="13.54296875" bestFit="1" customWidth="1"/>
    <col min="8449" max="8449" width="7.7265625" bestFit="1" customWidth="1"/>
    <col min="8450" max="8450" width="15.1796875" customWidth="1"/>
    <col min="8451" max="8451" width="9.26953125" bestFit="1" customWidth="1"/>
    <col min="8452" max="8452" width="14" bestFit="1" customWidth="1"/>
    <col min="8453" max="8453" width="2.453125" customWidth="1"/>
    <col min="8454" max="8454" width="15.1796875" customWidth="1"/>
    <col min="8455" max="8455" width="9.26953125" bestFit="1" customWidth="1"/>
    <col min="8457" max="8457" width="14.453125" bestFit="1" customWidth="1"/>
    <col min="8458" max="8458" width="11.81640625" bestFit="1" customWidth="1"/>
    <col min="8700" max="8700" width="37.453125" customWidth="1"/>
    <col min="8701" max="8701" width="13.54296875" bestFit="1" customWidth="1"/>
    <col min="8702" max="8702" width="7.7265625" bestFit="1" customWidth="1"/>
    <col min="8703" max="8703" width="1.7265625" customWidth="1"/>
    <col min="8704" max="8704" width="13.54296875" bestFit="1" customWidth="1"/>
    <col min="8705" max="8705" width="7.7265625" bestFit="1" customWidth="1"/>
    <col min="8706" max="8706" width="15.1796875" customWidth="1"/>
    <col min="8707" max="8707" width="9.26953125" bestFit="1" customWidth="1"/>
    <col min="8708" max="8708" width="14" bestFit="1" customWidth="1"/>
    <col min="8709" max="8709" width="2.453125" customWidth="1"/>
    <col min="8710" max="8710" width="15.1796875" customWidth="1"/>
    <col min="8711" max="8711" width="9.26953125" bestFit="1" customWidth="1"/>
    <col min="8713" max="8713" width="14.453125" bestFit="1" customWidth="1"/>
    <col min="8714" max="8714" width="11.81640625" bestFit="1" customWidth="1"/>
    <col min="8956" max="8956" width="37.453125" customWidth="1"/>
    <col min="8957" max="8957" width="13.54296875" bestFit="1" customWidth="1"/>
    <col min="8958" max="8958" width="7.7265625" bestFit="1" customWidth="1"/>
    <col min="8959" max="8959" width="1.7265625" customWidth="1"/>
    <col min="8960" max="8960" width="13.54296875" bestFit="1" customWidth="1"/>
    <col min="8961" max="8961" width="7.7265625" bestFit="1" customWidth="1"/>
    <col min="8962" max="8962" width="15.1796875" customWidth="1"/>
    <col min="8963" max="8963" width="9.26953125" bestFit="1" customWidth="1"/>
    <col min="8964" max="8964" width="14" bestFit="1" customWidth="1"/>
    <col min="8965" max="8965" width="2.453125" customWidth="1"/>
    <col min="8966" max="8966" width="15.1796875" customWidth="1"/>
    <col min="8967" max="8967" width="9.26953125" bestFit="1" customWidth="1"/>
    <col min="8969" max="8969" width="14.453125" bestFit="1" customWidth="1"/>
    <col min="8970" max="8970" width="11.81640625" bestFit="1" customWidth="1"/>
    <col min="9212" max="9212" width="37.453125" customWidth="1"/>
    <col min="9213" max="9213" width="13.54296875" bestFit="1" customWidth="1"/>
    <col min="9214" max="9214" width="7.7265625" bestFit="1" customWidth="1"/>
    <col min="9215" max="9215" width="1.7265625" customWidth="1"/>
    <col min="9216" max="9216" width="13.54296875" bestFit="1" customWidth="1"/>
    <col min="9217" max="9217" width="7.7265625" bestFit="1" customWidth="1"/>
    <col min="9218" max="9218" width="15.1796875" customWidth="1"/>
    <col min="9219" max="9219" width="9.26953125" bestFit="1" customWidth="1"/>
    <col min="9220" max="9220" width="14" bestFit="1" customWidth="1"/>
    <col min="9221" max="9221" width="2.453125" customWidth="1"/>
    <col min="9222" max="9222" width="15.1796875" customWidth="1"/>
    <col min="9223" max="9223" width="9.26953125" bestFit="1" customWidth="1"/>
    <col min="9225" max="9225" width="14.453125" bestFit="1" customWidth="1"/>
    <col min="9226" max="9226" width="11.81640625" bestFit="1" customWidth="1"/>
    <col min="9468" max="9468" width="37.453125" customWidth="1"/>
    <col min="9469" max="9469" width="13.54296875" bestFit="1" customWidth="1"/>
    <col min="9470" max="9470" width="7.7265625" bestFit="1" customWidth="1"/>
    <col min="9471" max="9471" width="1.7265625" customWidth="1"/>
    <col min="9472" max="9472" width="13.54296875" bestFit="1" customWidth="1"/>
    <col min="9473" max="9473" width="7.7265625" bestFit="1" customWidth="1"/>
    <col min="9474" max="9474" width="15.1796875" customWidth="1"/>
    <col min="9475" max="9475" width="9.26953125" bestFit="1" customWidth="1"/>
    <col min="9476" max="9476" width="14" bestFit="1" customWidth="1"/>
    <col min="9477" max="9477" width="2.453125" customWidth="1"/>
    <col min="9478" max="9478" width="15.1796875" customWidth="1"/>
    <col min="9479" max="9479" width="9.26953125" bestFit="1" customWidth="1"/>
    <col min="9481" max="9481" width="14.453125" bestFit="1" customWidth="1"/>
    <col min="9482" max="9482" width="11.81640625" bestFit="1" customWidth="1"/>
    <col min="9724" max="9724" width="37.453125" customWidth="1"/>
    <col min="9725" max="9725" width="13.54296875" bestFit="1" customWidth="1"/>
    <col min="9726" max="9726" width="7.7265625" bestFit="1" customWidth="1"/>
    <col min="9727" max="9727" width="1.7265625" customWidth="1"/>
    <col min="9728" max="9728" width="13.54296875" bestFit="1" customWidth="1"/>
    <col min="9729" max="9729" width="7.7265625" bestFit="1" customWidth="1"/>
    <col min="9730" max="9730" width="15.1796875" customWidth="1"/>
    <col min="9731" max="9731" width="9.26953125" bestFit="1" customWidth="1"/>
    <col min="9732" max="9732" width="14" bestFit="1" customWidth="1"/>
    <col min="9733" max="9733" width="2.453125" customWidth="1"/>
    <col min="9734" max="9734" width="15.1796875" customWidth="1"/>
    <col min="9735" max="9735" width="9.26953125" bestFit="1" customWidth="1"/>
    <col min="9737" max="9737" width="14.453125" bestFit="1" customWidth="1"/>
    <col min="9738" max="9738" width="11.81640625" bestFit="1" customWidth="1"/>
    <col min="9980" max="9980" width="37.453125" customWidth="1"/>
    <col min="9981" max="9981" width="13.54296875" bestFit="1" customWidth="1"/>
    <col min="9982" max="9982" width="7.7265625" bestFit="1" customWidth="1"/>
    <col min="9983" max="9983" width="1.7265625" customWidth="1"/>
    <col min="9984" max="9984" width="13.54296875" bestFit="1" customWidth="1"/>
    <col min="9985" max="9985" width="7.7265625" bestFit="1" customWidth="1"/>
    <col min="9986" max="9986" width="15.1796875" customWidth="1"/>
    <col min="9987" max="9987" width="9.26953125" bestFit="1" customWidth="1"/>
    <col min="9988" max="9988" width="14" bestFit="1" customWidth="1"/>
    <col min="9989" max="9989" width="2.453125" customWidth="1"/>
    <col min="9990" max="9990" width="15.1796875" customWidth="1"/>
    <col min="9991" max="9991" width="9.26953125" bestFit="1" customWidth="1"/>
    <col min="9993" max="9993" width="14.453125" bestFit="1" customWidth="1"/>
    <col min="9994" max="9994" width="11.81640625" bestFit="1" customWidth="1"/>
    <col min="10236" max="10236" width="37.453125" customWidth="1"/>
    <col min="10237" max="10237" width="13.54296875" bestFit="1" customWidth="1"/>
    <col min="10238" max="10238" width="7.7265625" bestFit="1" customWidth="1"/>
    <col min="10239" max="10239" width="1.7265625" customWidth="1"/>
    <col min="10240" max="10240" width="13.54296875" bestFit="1" customWidth="1"/>
    <col min="10241" max="10241" width="7.7265625" bestFit="1" customWidth="1"/>
    <col min="10242" max="10242" width="15.1796875" customWidth="1"/>
    <col min="10243" max="10243" width="9.26953125" bestFit="1" customWidth="1"/>
    <col min="10244" max="10244" width="14" bestFit="1" customWidth="1"/>
    <col min="10245" max="10245" width="2.453125" customWidth="1"/>
    <col min="10246" max="10246" width="15.1796875" customWidth="1"/>
    <col min="10247" max="10247" width="9.26953125" bestFit="1" customWidth="1"/>
    <col min="10249" max="10249" width="14.453125" bestFit="1" customWidth="1"/>
    <col min="10250" max="10250" width="11.81640625" bestFit="1" customWidth="1"/>
    <col min="10492" max="10492" width="37.453125" customWidth="1"/>
    <col min="10493" max="10493" width="13.54296875" bestFit="1" customWidth="1"/>
    <col min="10494" max="10494" width="7.7265625" bestFit="1" customWidth="1"/>
    <col min="10495" max="10495" width="1.7265625" customWidth="1"/>
    <col min="10496" max="10496" width="13.54296875" bestFit="1" customWidth="1"/>
    <col min="10497" max="10497" width="7.7265625" bestFit="1" customWidth="1"/>
    <col min="10498" max="10498" width="15.1796875" customWidth="1"/>
    <col min="10499" max="10499" width="9.26953125" bestFit="1" customWidth="1"/>
    <col min="10500" max="10500" width="14" bestFit="1" customWidth="1"/>
    <col min="10501" max="10501" width="2.453125" customWidth="1"/>
    <col min="10502" max="10502" width="15.1796875" customWidth="1"/>
    <col min="10503" max="10503" width="9.26953125" bestFit="1" customWidth="1"/>
    <col min="10505" max="10505" width="14.453125" bestFit="1" customWidth="1"/>
    <col min="10506" max="10506" width="11.81640625" bestFit="1" customWidth="1"/>
    <col min="10748" max="10748" width="37.453125" customWidth="1"/>
    <col min="10749" max="10749" width="13.54296875" bestFit="1" customWidth="1"/>
    <col min="10750" max="10750" width="7.7265625" bestFit="1" customWidth="1"/>
    <col min="10751" max="10751" width="1.7265625" customWidth="1"/>
    <col min="10752" max="10752" width="13.54296875" bestFit="1" customWidth="1"/>
    <col min="10753" max="10753" width="7.7265625" bestFit="1" customWidth="1"/>
    <col min="10754" max="10754" width="15.1796875" customWidth="1"/>
    <col min="10755" max="10755" width="9.26953125" bestFit="1" customWidth="1"/>
    <col min="10756" max="10756" width="14" bestFit="1" customWidth="1"/>
    <col min="10757" max="10757" width="2.453125" customWidth="1"/>
    <col min="10758" max="10758" width="15.1796875" customWidth="1"/>
    <col min="10759" max="10759" width="9.26953125" bestFit="1" customWidth="1"/>
    <col min="10761" max="10761" width="14.453125" bestFit="1" customWidth="1"/>
    <col min="10762" max="10762" width="11.81640625" bestFit="1" customWidth="1"/>
    <col min="11004" max="11004" width="37.453125" customWidth="1"/>
    <col min="11005" max="11005" width="13.54296875" bestFit="1" customWidth="1"/>
    <col min="11006" max="11006" width="7.7265625" bestFit="1" customWidth="1"/>
    <col min="11007" max="11007" width="1.7265625" customWidth="1"/>
    <col min="11008" max="11008" width="13.54296875" bestFit="1" customWidth="1"/>
    <col min="11009" max="11009" width="7.7265625" bestFit="1" customWidth="1"/>
    <col min="11010" max="11010" width="15.1796875" customWidth="1"/>
    <col min="11011" max="11011" width="9.26953125" bestFit="1" customWidth="1"/>
    <col min="11012" max="11012" width="14" bestFit="1" customWidth="1"/>
    <col min="11013" max="11013" width="2.453125" customWidth="1"/>
    <col min="11014" max="11014" width="15.1796875" customWidth="1"/>
    <col min="11015" max="11015" width="9.26953125" bestFit="1" customWidth="1"/>
    <col min="11017" max="11017" width="14.453125" bestFit="1" customWidth="1"/>
    <col min="11018" max="11018" width="11.81640625" bestFit="1" customWidth="1"/>
    <col min="11260" max="11260" width="37.453125" customWidth="1"/>
    <col min="11261" max="11261" width="13.54296875" bestFit="1" customWidth="1"/>
    <col min="11262" max="11262" width="7.7265625" bestFit="1" customWidth="1"/>
    <col min="11263" max="11263" width="1.7265625" customWidth="1"/>
    <col min="11264" max="11264" width="13.54296875" bestFit="1" customWidth="1"/>
    <col min="11265" max="11265" width="7.7265625" bestFit="1" customWidth="1"/>
    <col min="11266" max="11266" width="15.1796875" customWidth="1"/>
    <col min="11267" max="11267" width="9.26953125" bestFit="1" customWidth="1"/>
    <col min="11268" max="11268" width="14" bestFit="1" customWidth="1"/>
    <col min="11269" max="11269" width="2.453125" customWidth="1"/>
    <col min="11270" max="11270" width="15.1796875" customWidth="1"/>
    <col min="11271" max="11271" width="9.26953125" bestFit="1" customWidth="1"/>
    <col min="11273" max="11273" width="14.453125" bestFit="1" customWidth="1"/>
    <col min="11274" max="11274" width="11.81640625" bestFit="1" customWidth="1"/>
    <col min="11516" max="11516" width="37.453125" customWidth="1"/>
    <col min="11517" max="11517" width="13.54296875" bestFit="1" customWidth="1"/>
    <col min="11518" max="11518" width="7.7265625" bestFit="1" customWidth="1"/>
    <col min="11519" max="11519" width="1.7265625" customWidth="1"/>
    <col min="11520" max="11520" width="13.54296875" bestFit="1" customWidth="1"/>
    <col min="11521" max="11521" width="7.7265625" bestFit="1" customWidth="1"/>
    <col min="11522" max="11522" width="15.1796875" customWidth="1"/>
    <col min="11523" max="11523" width="9.26953125" bestFit="1" customWidth="1"/>
    <col min="11524" max="11524" width="14" bestFit="1" customWidth="1"/>
    <col min="11525" max="11525" width="2.453125" customWidth="1"/>
    <col min="11526" max="11526" width="15.1796875" customWidth="1"/>
    <col min="11527" max="11527" width="9.26953125" bestFit="1" customWidth="1"/>
    <col min="11529" max="11529" width="14.453125" bestFit="1" customWidth="1"/>
    <col min="11530" max="11530" width="11.81640625" bestFit="1" customWidth="1"/>
    <col min="11772" max="11772" width="37.453125" customWidth="1"/>
    <col min="11773" max="11773" width="13.54296875" bestFit="1" customWidth="1"/>
    <col min="11774" max="11774" width="7.7265625" bestFit="1" customWidth="1"/>
    <col min="11775" max="11775" width="1.7265625" customWidth="1"/>
    <col min="11776" max="11776" width="13.54296875" bestFit="1" customWidth="1"/>
    <col min="11777" max="11777" width="7.7265625" bestFit="1" customWidth="1"/>
    <col min="11778" max="11778" width="15.1796875" customWidth="1"/>
    <col min="11779" max="11779" width="9.26953125" bestFit="1" customWidth="1"/>
    <col min="11780" max="11780" width="14" bestFit="1" customWidth="1"/>
    <col min="11781" max="11781" width="2.453125" customWidth="1"/>
    <col min="11782" max="11782" width="15.1796875" customWidth="1"/>
    <col min="11783" max="11783" width="9.26953125" bestFit="1" customWidth="1"/>
    <col min="11785" max="11785" width="14.453125" bestFit="1" customWidth="1"/>
    <col min="11786" max="11786" width="11.81640625" bestFit="1" customWidth="1"/>
    <col min="12028" max="12028" width="37.453125" customWidth="1"/>
    <col min="12029" max="12029" width="13.54296875" bestFit="1" customWidth="1"/>
    <col min="12030" max="12030" width="7.7265625" bestFit="1" customWidth="1"/>
    <col min="12031" max="12031" width="1.7265625" customWidth="1"/>
    <col min="12032" max="12032" width="13.54296875" bestFit="1" customWidth="1"/>
    <col min="12033" max="12033" width="7.7265625" bestFit="1" customWidth="1"/>
    <col min="12034" max="12034" width="15.1796875" customWidth="1"/>
    <col min="12035" max="12035" width="9.26953125" bestFit="1" customWidth="1"/>
    <col min="12036" max="12036" width="14" bestFit="1" customWidth="1"/>
    <col min="12037" max="12037" width="2.453125" customWidth="1"/>
    <col min="12038" max="12038" width="15.1796875" customWidth="1"/>
    <col min="12039" max="12039" width="9.26953125" bestFit="1" customWidth="1"/>
    <col min="12041" max="12041" width="14.453125" bestFit="1" customWidth="1"/>
    <col min="12042" max="12042" width="11.81640625" bestFit="1" customWidth="1"/>
    <col min="12284" max="12284" width="37.453125" customWidth="1"/>
    <col min="12285" max="12285" width="13.54296875" bestFit="1" customWidth="1"/>
    <col min="12286" max="12286" width="7.7265625" bestFit="1" customWidth="1"/>
    <col min="12287" max="12287" width="1.7265625" customWidth="1"/>
    <col min="12288" max="12288" width="13.54296875" bestFit="1" customWidth="1"/>
    <col min="12289" max="12289" width="7.7265625" bestFit="1" customWidth="1"/>
    <col min="12290" max="12290" width="15.1796875" customWidth="1"/>
    <col min="12291" max="12291" width="9.26953125" bestFit="1" customWidth="1"/>
    <col min="12292" max="12292" width="14" bestFit="1" customWidth="1"/>
    <col min="12293" max="12293" width="2.453125" customWidth="1"/>
    <col min="12294" max="12294" width="15.1796875" customWidth="1"/>
    <col min="12295" max="12295" width="9.26953125" bestFit="1" customWidth="1"/>
    <col min="12297" max="12297" width="14.453125" bestFit="1" customWidth="1"/>
    <col min="12298" max="12298" width="11.81640625" bestFit="1" customWidth="1"/>
    <col min="12540" max="12540" width="37.453125" customWidth="1"/>
    <col min="12541" max="12541" width="13.54296875" bestFit="1" customWidth="1"/>
    <col min="12542" max="12542" width="7.7265625" bestFit="1" customWidth="1"/>
    <col min="12543" max="12543" width="1.7265625" customWidth="1"/>
    <col min="12544" max="12544" width="13.54296875" bestFit="1" customWidth="1"/>
    <col min="12545" max="12545" width="7.7265625" bestFit="1" customWidth="1"/>
    <col min="12546" max="12546" width="15.1796875" customWidth="1"/>
    <col min="12547" max="12547" width="9.26953125" bestFit="1" customWidth="1"/>
    <col min="12548" max="12548" width="14" bestFit="1" customWidth="1"/>
    <col min="12549" max="12549" width="2.453125" customWidth="1"/>
    <col min="12550" max="12550" width="15.1796875" customWidth="1"/>
    <col min="12551" max="12551" width="9.26953125" bestFit="1" customWidth="1"/>
    <col min="12553" max="12553" width="14.453125" bestFit="1" customWidth="1"/>
    <col min="12554" max="12554" width="11.81640625" bestFit="1" customWidth="1"/>
    <col min="12796" max="12796" width="37.453125" customWidth="1"/>
    <col min="12797" max="12797" width="13.54296875" bestFit="1" customWidth="1"/>
    <col min="12798" max="12798" width="7.7265625" bestFit="1" customWidth="1"/>
    <col min="12799" max="12799" width="1.7265625" customWidth="1"/>
    <col min="12800" max="12800" width="13.54296875" bestFit="1" customWidth="1"/>
    <col min="12801" max="12801" width="7.7265625" bestFit="1" customWidth="1"/>
    <col min="12802" max="12802" width="15.1796875" customWidth="1"/>
    <col min="12803" max="12803" width="9.26953125" bestFit="1" customWidth="1"/>
    <col min="12804" max="12804" width="14" bestFit="1" customWidth="1"/>
    <col min="12805" max="12805" width="2.453125" customWidth="1"/>
    <col min="12806" max="12806" width="15.1796875" customWidth="1"/>
    <col min="12807" max="12807" width="9.26953125" bestFit="1" customWidth="1"/>
    <col min="12809" max="12809" width="14.453125" bestFit="1" customWidth="1"/>
    <col min="12810" max="12810" width="11.81640625" bestFit="1" customWidth="1"/>
    <col min="13052" max="13052" width="37.453125" customWidth="1"/>
    <col min="13053" max="13053" width="13.54296875" bestFit="1" customWidth="1"/>
    <col min="13054" max="13054" width="7.7265625" bestFit="1" customWidth="1"/>
    <col min="13055" max="13055" width="1.7265625" customWidth="1"/>
    <col min="13056" max="13056" width="13.54296875" bestFit="1" customWidth="1"/>
    <col min="13057" max="13057" width="7.7265625" bestFit="1" customWidth="1"/>
    <col min="13058" max="13058" width="15.1796875" customWidth="1"/>
    <col min="13059" max="13059" width="9.26953125" bestFit="1" customWidth="1"/>
    <col min="13060" max="13060" width="14" bestFit="1" customWidth="1"/>
    <col min="13061" max="13061" width="2.453125" customWidth="1"/>
    <col min="13062" max="13062" width="15.1796875" customWidth="1"/>
    <col min="13063" max="13063" width="9.26953125" bestFit="1" customWidth="1"/>
    <col min="13065" max="13065" width="14.453125" bestFit="1" customWidth="1"/>
    <col min="13066" max="13066" width="11.81640625" bestFit="1" customWidth="1"/>
    <col min="13308" max="13308" width="37.453125" customWidth="1"/>
    <col min="13309" max="13309" width="13.54296875" bestFit="1" customWidth="1"/>
    <col min="13310" max="13310" width="7.7265625" bestFit="1" customWidth="1"/>
    <col min="13311" max="13311" width="1.7265625" customWidth="1"/>
    <col min="13312" max="13312" width="13.54296875" bestFit="1" customWidth="1"/>
    <col min="13313" max="13313" width="7.7265625" bestFit="1" customWidth="1"/>
    <col min="13314" max="13314" width="15.1796875" customWidth="1"/>
    <col min="13315" max="13315" width="9.26953125" bestFit="1" customWidth="1"/>
    <col min="13316" max="13316" width="14" bestFit="1" customWidth="1"/>
    <col min="13317" max="13317" width="2.453125" customWidth="1"/>
    <col min="13318" max="13318" width="15.1796875" customWidth="1"/>
    <col min="13319" max="13319" width="9.26953125" bestFit="1" customWidth="1"/>
    <col min="13321" max="13321" width="14.453125" bestFit="1" customWidth="1"/>
    <col min="13322" max="13322" width="11.81640625" bestFit="1" customWidth="1"/>
    <col min="13564" max="13564" width="37.453125" customWidth="1"/>
    <col min="13565" max="13565" width="13.54296875" bestFit="1" customWidth="1"/>
    <col min="13566" max="13566" width="7.7265625" bestFit="1" customWidth="1"/>
    <col min="13567" max="13567" width="1.7265625" customWidth="1"/>
    <col min="13568" max="13568" width="13.54296875" bestFit="1" customWidth="1"/>
    <col min="13569" max="13569" width="7.7265625" bestFit="1" customWidth="1"/>
    <col min="13570" max="13570" width="15.1796875" customWidth="1"/>
    <col min="13571" max="13571" width="9.26953125" bestFit="1" customWidth="1"/>
    <col min="13572" max="13572" width="14" bestFit="1" customWidth="1"/>
    <col min="13573" max="13573" width="2.453125" customWidth="1"/>
    <col min="13574" max="13574" width="15.1796875" customWidth="1"/>
    <col min="13575" max="13575" width="9.26953125" bestFit="1" customWidth="1"/>
    <col min="13577" max="13577" width="14.453125" bestFit="1" customWidth="1"/>
    <col min="13578" max="13578" width="11.81640625" bestFit="1" customWidth="1"/>
    <col min="13820" max="13820" width="37.453125" customWidth="1"/>
    <col min="13821" max="13821" width="13.54296875" bestFit="1" customWidth="1"/>
    <col min="13822" max="13822" width="7.7265625" bestFit="1" customWidth="1"/>
    <col min="13823" max="13823" width="1.7265625" customWidth="1"/>
    <col min="13824" max="13824" width="13.54296875" bestFit="1" customWidth="1"/>
    <col min="13825" max="13825" width="7.7265625" bestFit="1" customWidth="1"/>
    <col min="13826" max="13826" width="15.1796875" customWidth="1"/>
    <col min="13827" max="13827" width="9.26953125" bestFit="1" customWidth="1"/>
    <col min="13828" max="13828" width="14" bestFit="1" customWidth="1"/>
    <col min="13829" max="13829" width="2.453125" customWidth="1"/>
    <col min="13830" max="13830" width="15.1796875" customWidth="1"/>
    <col min="13831" max="13831" width="9.26953125" bestFit="1" customWidth="1"/>
    <col min="13833" max="13833" width="14.453125" bestFit="1" customWidth="1"/>
    <col min="13834" max="13834" width="11.81640625" bestFit="1" customWidth="1"/>
    <col min="14076" max="14076" width="37.453125" customWidth="1"/>
    <col min="14077" max="14077" width="13.54296875" bestFit="1" customWidth="1"/>
    <col min="14078" max="14078" width="7.7265625" bestFit="1" customWidth="1"/>
    <col min="14079" max="14079" width="1.7265625" customWidth="1"/>
    <col min="14080" max="14080" width="13.54296875" bestFit="1" customWidth="1"/>
    <col min="14081" max="14081" width="7.7265625" bestFit="1" customWidth="1"/>
    <col min="14082" max="14082" width="15.1796875" customWidth="1"/>
    <col min="14083" max="14083" width="9.26953125" bestFit="1" customWidth="1"/>
    <col min="14084" max="14084" width="14" bestFit="1" customWidth="1"/>
    <col min="14085" max="14085" width="2.453125" customWidth="1"/>
    <col min="14086" max="14086" width="15.1796875" customWidth="1"/>
    <col min="14087" max="14087" width="9.26953125" bestFit="1" customWidth="1"/>
    <col min="14089" max="14089" width="14.453125" bestFit="1" customWidth="1"/>
    <col min="14090" max="14090" width="11.81640625" bestFit="1" customWidth="1"/>
    <col min="14332" max="14332" width="37.453125" customWidth="1"/>
    <col min="14333" max="14333" width="13.54296875" bestFit="1" customWidth="1"/>
    <col min="14334" max="14334" width="7.7265625" bestFit="1" customWidth="1"/>
    <col min="14335" max="14335" width="1.7265625" customWidth="1"/>
    <col min="14336" max="14336" width="13.54296875" bestFit="1" customWidth="1"/>
    <col min="14337" max="14337" width="7.7265625" bestFit="1" customWidth="1"/>
    <col min="14338" max="14338" width="15.1796875" customWidth="1"/>
    <col min="14339" max="14339" width="9.26953125" bestFit="1" customWidth="1"/>
    <col min="14340" max="14340" width="14" bestFit="1" customWidth="1"/>
    <col min="14341" max="14341" width="2.453125" customWidth="1"/>
    <col min="14342" max="14342" width="15.1796875" customWidth="1"/>
    <col min="14343" max="14343" width="9.26953125" bestFit="1" customWidth="1"/>
    <col min="14345" max="14345" width="14.453125" bestFit="1" customWidth="1"/>
    <col min="14346" max="14346" width="11.81640625" bestFit="1" customWidth="1"/>
    <col min="14588" max="14588" width="37.453125" customWidth="1"/>
    <col min="14589" max="14589" width="13.54296875" bestFit="1" customWidth="1"/>
    <col min="14590" max="14590" width="7.7265625" bestFit="1" customWidth="1"/>
    <col min="14591" max="14591" width="1.7265625" customWidth="1"/>
    <col min="14592" max="14592" width="13.54296875" bestFit="1" customWidth="1"/>
    <col min="14593" max="14593" width="7.7265625" bestFit="1" customWidth="1"/>
    <col min="14594" max="14594" width="15.1796875" customWidth="1"/>
    <col min="14595" max="14595" width="9.26953125" bestFit="1" customWidth="1"/>
    <col min="14596" max="14596" width="14" bestFit="1" customWidth="1"/>
    <col min="14597" max="14597" width="2.453125" customWidth="1"/>
    <col min="14598" max="14598" width="15.1796875" customWidth="1"/>
    <col min="14599" max="14599" width="9.26953125" bestFit="1" customWidth="1"/>
    <col min="14601" max="14601" width="14.453125" bestFit="1" customWidth="1"/>
    <col min="14602" max="14602" width="11.81640625" bestFit="1" customWidth="1"/>
    <col min="14844" max="14844" width="37.453125" customWidth="1"/>
    <col min="14845" max="14845" width="13.54296875" bestFit="1" customWidth="1"/>
    <col min="14846" max="14846" width="7.7265625" bestFit="1" customWidth="1"/>
    <col min="14847" max="14847" width="1.7265625" customWidth="1"/>
    <col min="14848" max="14848" width="13.54296875" bestFit="1" customWidth="1"/>
    <col min="14849" max="14849" width="7.7265625" bestFit="1" customWidth="1"/>
    <col min="14850" max="14850" width="15.1796875" customWidth="1"/>
    <col min="14851" max="14851" width="9.26953125" bestFit="1" customWidth="1"/>
    <col min="14852" max="14852" width="14" bestFit="1" customWidth="1"/>
    <col min="14853" max="14853" width="2.453125" customWidth="1"/>
    <col min="14854" max="14854" width="15.1796875" customWidth="1"/>
    <col min="14855" max="14855" width="9.26953125" bestFit="1" customWidth="1"/>
    <col min="14857" max="14857" width="14.453125" bestFit="1" customWidth="1"/>
    <col min="14858" max="14858" width="11.81640625" bestFit="1" customWidth="1"/>
    <col min="15100" max="15100" width="37.453125" customWidth="1"/>
    <col min="15101" max="15101" width="13.54296875" bestFit="1" customWidth="1"/>
    <col min="15102" max="15102" width="7.7265625" bestFit="1" customWidth="1"/>
    <col min="15103" max="15103" width="1.7265625" customWidth="1"/>
    <col min="15104" max="15104" width="13.54296875" bestFit="1" customWidth="1"/>
    <col min="15105" max="15105" width="7.7265625" bestFit="1" customWidth="1"/>
    <col min="15106" max="15106" width="15.1796875" customWidth="1"/>
    <col min="15107" max="15107" width="9.26953125" bestFit="1" customWidth="1"/>
    <col min="15108" max="15108" width="14" bestFit="1" customWidth="1"/>
    <col min="15109" max="15109" width="2.453125" customWidth="1"/>
    <col min="15110" max="15110" width="15.1796875" customWidth="1"/>
    <col min="15111" max="15111" width="9.26953125" bestFit="1" customWidth="1"/>
    <col min="15113" max="15113" width="14.453125" bestFit="1" customWidth="1"/>
    <col min="15114" max="15114" width="11.81640625" bestFit="1" customWidth="1"/>
    <col min="15356" max="15356" width="37.453125" customWidth="1"/>
    <col min="15357" max="15357" width="13.54296875" bestFit="1" customWidth="1"/>
    <col min="15358" max="15358" width="7.7265625" bestFit="1" customWidth="1"/>
    <col min="15359" max="15359" width="1.7265625" customWidth="1"/>
    <col min="15360" max="15360" width="13.54296875" bestFit="1" customWidth="1"/>
    <col min="15361" max="15361" width="7.7265625" bestFit="1" customWidth="1"/>
    <col min="15362" max="15362" width="15.1796875" customWidth="1"/>
    <col min="15363" max="15363" width="9.26953125" bestFit="1" customWidth="1"/>
    <col min="15364" max="15364" width="14" bestFit="1" customWidth="1"/>
    <col min="15365" max="15365" width="2.453125" customWidth="1"/>
    <col min="15366" max="15366" width="15.1796875" customWidth="1"/>
    <col min="15367" max="15367" width="9.26953125" bestFit="1" customWidth="1"/>
    <col min="15369" max="15369" width="14.453125" bestFit="1" customWidth="1"/>
    <col min="15370" max="15370" width="11.81640625" bestFit="1" customWidth="1"/>
    <col min="15612" max="15612" width="37.453125" customWidth="1"/>
    <col min="15613" max="15613" width="13.54296875" bestFit="1" customWidth="1"/>
    <col min="15614" max="15614" width="7.7265625" bestFit="1" customWidth="1"/>
    <col min="15615" max="15615" width="1.7265625" customWidth="1"/>
    <col min="15616" max="15616" width="13.54296875" bestFit="1" customWidth="1"/>
    <col min="15617" max="15617" width="7.7265625" bestFit="1" customWidth="1"/>
    <col min="15618" max="15618" width="15.1796875" customWidth="1"/>
    <col min="15619" max="15619" width="9.26953125" bestFit="1" customWidth="1"/>
    <col min="15620" max="15620" width="14" bestFit="1" customWidth="1"/>
    <col min="15621" max="15621" width="2.453125" customWidth="1"/>
    <col min="15622" max="15622" width="15.1796875" customWidth="1"/>
    <col min="15623" max="15623" width="9.26953125" bestFit="1" customWidth="1"/>
    <col min="15625" max="15625" width="14.453125" bestFit="1" customWidth="1"/>
    <col min="15626" max="15626" width="11.81640625" bestFit="1" customWidth="1"/>
    <col min="15868" max="15868" width="37.453125" customWidth="1"/>
    <col min="15869" max="15869" width="13.54296875" bestFit="1" customWidth="1"/>
    <col min="15870" max="15870" width="7.7265625" bestFit="1" customWidth="1"/>
    <col min="15871" max="15871" width="1.7265625" customWidth="1"/>
    <col min="15872" max="15872" width="13.54296875" bestFit="1" customWidth="1"/>
    <col min="15873" max="15873" width="7.7265625" bestFit="1" customWidth="1"/>
    <col min="15874" max="15874" width="15.1796875" customWidth="1"/>
    <col min="15875" max="15875" width="9.26953125" bestFit="1" customWidth="1"/>
    <col min="15876" max="15876" width="14" bestFit="1" customWidth="1"/>
    <col min="15877" max="15877" width="2.453125" customWidth="1"/>
    <col min="15878" max="15878" width="15.1796875" customWidth="1"/>
    <col min="15879" max="15879" width="9.26953125" bestFit="1" customWidth="1"/>
    <col min="15881" max="15881" width="14.453125" bestFit="1" customWidth="1"/>
    <col min="15882" max="15882" width="11.81640625" bestFit="1" customWidth="1"/>
    <col min="16124" max="16124" width="37.453125" customWidth="1"/>
    <col min="16125" max="16125" width="13.54296875" bestFit="1" customWidth="1"/>
    <col min="16126" max="16126" width="7.7265625" bestFit="1" customWidth="1"/>
    <col min="16127" max="16127" width="1.7265625" customWidth="1"/>
    <col min="16128" max="16128" width="13.54296875" bestFit="1" customWidth="1"/>
    <col min="16129" max="16129" width="7.7265625" bestFit="1" customWidth="1"/>
    <col min="16130" max="16130" width="15.1796875" customWidth="1"/>
    <col min="16131" max="16131" width="9.26953125" bestFit="1" customWidth="1"/>
    <col min="16132" max="16132" width="14" bestFit="1" customWidth="1"/>
    <col min="16133" max="16133" width="2.453125" customWidth="1"/>
    <col min="16134" max="16134" width="15.1796875" customWidth="1"/>
    <col min="16135" max="16135" width="9.26953125" bestFit="1" customWidth="1"/>
    <col min="16137" max="16137" width="14.453125" bestFit="1" customWidth="1"/>
    <col min="16138" max="16138" width="11.81640625" bestFit="1" customWidth="1"/>
  </cols>
  <sheetData>
    <row r="1" spans="1:16" s="35" customFormat="1" ht="37" customHeight="1" thickBot="1" x14ac:dyDescent="0.5">
      <c r="A1" s="70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s="64" customFormat="1" ht="38" customHeight="1" thickTop="1" thickBot="1" x14ac:dyDescent="0.55000000000000004">
      <c r="A2" s="65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s="63" customFormat="1" ht="42.5" thickTop="1" x14ac:dyDescent="0.35">
      <c r="A3" s="59" t="s">
        <v>3</v>
      </c>
      <c r="B3" s="60" t="s">
        <v>4</v>
      </c>
      <c r="C3" s="60" t="s">
        <v>5</v>
      </c>
      <c r="D3" s="61"/>
      <c r="E3" s="60" t="s">
        <v>107</v>
      </c>
      <c r="F3" s="60"/>
      <c r="G3" s="60" t="s">
        <v>0</v>
      </c>
      <c r="H3" s="61"/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/>
      <c r="O3" s="61" t="s">
        <v>7</v>
      </c>
      <c r="P3" s="62"/>
    </row>
    <row r="4" spans="1:16" ht="40" customHeight="1" x14ac:dyDescent="0.35">
      <c r="A4" s="10">
        <v>3190009</v>
      </c>
      <c r="B4" s="21" t="s">
        <v>8</v>
      </c>
      <c r="C4" s="22">
        <v>850000</v>
      </c>
      <c r="D4" s="23">
        <v>0.2313512518960596</v>
      </c>
      <c r="E4" s="24">
        <v>40015.35</v>
      </c>
      <c r="F4" s="32"/>
      <c r="G4" s="22">
        <v>890015.35</v>
      </c>
      <c r="H4" s="23">
        <v>0.2303792490334961</v>
      </c>
      <c r="I4" s="22">
        <v>238742.77000000002</v>
      </c>
      <c r="J4" s="22">
        <v>332210.02999999997</v>
      </c>
      <c r="K4" s="22">
        <v>325005.32</v>
      </c>
      <c r="L4" s="22">
        <v>-14698.079999999958</v>
      </c>
      <c r="M4" s="22">
        <f>SUM(I4:L4)</f>
        <v>881260.04000000015</v>
      </c>
      <c r="N4" s="23">
        <v>0.21388354827921902</v>
      </c>
      <c r="O4" s="22">
        <v>-8755.3099999993574</v>
      </c>
      <c r="P4" s="15">
        <v>-9.837257301235712E-3</v>
      </c>
    </row>
    <row r="5" spans="1:16" ht="40" customHeight="1" x14ac:dyDescent="0.35">
      <c r="A5" s="4" t="s">
        <v>9</v>
      </c>
      <c r="B5" s="25" t="s">
        <v>10</v>
      </c>
      <c r="C5" s="26">
        <v>850000</v>
      </c>
      <c r="D5" s="27">
        <v>0.2313512518960596</v>
      </c>
      <c r="E5" s="26">
        <v>40015.35</v>
      </c>
      <c r="F5" s="26"/>
      <c r="G5" s="26">
        <v>890015.35</v>
      </c>
      <c r="H5" s="27">
        <v>0.2303792490334961</v>
      </c>
      <c r="I5" s="26">
        <f>I4</f>
        <v>238742.77000000002</v>
      </c>
      <c r="J5" s="26">
        <f t="shared" ref="J5:L6" si="0">J4</f>
        <v>332210.02999999997</v>
      </c>
      <c r="K5" s="26">
        <f t="shared" si="0"/>
        <v>325005.32</v>
      </c>
      <c r="L5" s="26">
        <f t="shared" si="0"/>
        <v>-14698.079999999958</v>
      </c>
      <c r="M5" s="26">
        <f>SUM(I5:L5)</f>
        <v>881260.04000000015</v>
      </c>
      <c r="N5" s="27">
        <v>0.21388354827921902</v>
      </c>
      <c r="O5" s="26">
        <v>-8755.3099999993574</v>
      </c>
      <c r="P5" s="17">
        <v>-9.837257301235712E-3</v>
      </c>
    </row>
    <row r="6" spans="1:16" ht="40" customHeight="1" x14ac:dyDescent="0.35">
      <c r="A6" s="7"/>
      <c r="B6" s="28" t="s">
        <v>11</v>
      </c>
      <c r="C6" s="29">
        <v>850000</v>
      </c>
      <c r="D6" s="30">
        <v>0.2313512518960596</v>
      </c>
      <c r="E6" s="29">
        <v>40015.35</v>
      </c>
      <c r="F6" s="29"/>
      <c r="G6" s="29">
        <v>890015.35</v>
      </c>
      <c r="H6" s="30">
        <v>0.2303792490334961</v>
      </c>
      <c r="I6" s="29">
        <f>I5</f>
        <v>238742.77000000002</v>
      </c>
      <c r="J6" s="29">
        <f t="shared" si="0"/>
        <v>332210.02999999997</v>
      </c>
      <c r="K6" s="29">
        <f t="shared" si="0"/>
        <v>325005.32</v>
      </c>
      <c r="L6" s="29">
        <f t="shared" si="0"/>
        <v>-14698.079999999958</v>
      </c>
      <c r="M6" s="29">
        <f>M5</f>
        <v>881260.04000000015</v>
      </c>
      <c r="N6" s="30">
        <v>0.21388354827921902</v>
      </c>
      <c r="O6" s="29">
        <v>-8755.3099999993574</v>
      </c>
      <c r="P6" s="19">
        <v>-9.837257301235712E-3</v>
      </c>
    </row>
    <row r="7" spans="1:16" ht="40" customHeight="1" x14ac:dyDescent="0.35">
      <c r="A7" s="10">
        <v>4020028</v>
      </c>
      <c r="B7" s="21" t="s">
        <v>12</v>
      </c>
      <c r="C7" s="22">
        <v>1173612.25</v>
      </c>
      <c r="D7" s="23">
        <v>0.31943136856241328</v>
      </c>
      <c r="E7" s="24">
        <v>89625</v>
      </c>
      <c r="F7" s="32"/>
      <c r="G7" s="22">
        <v>1263237.25</v>
      </c>
      <c r="H7" s="23">
        <v>0.3269872244407232</v>
      </c>
      <c r="I7" s="22">
        <v>1418018.67</v>
      </c>
      <c r="J7" s="22">
        <v>0</v>
      </c>
      <c r="K7" s="22">
        <v>0</v>
      </c>
      <c r="L7" s="22">
        <v>21620</v>
      </c>
      <c r="M7" s="22">
        <f>SUM(I7:L7)</f>
        <v>1439638.67</v>
      </c>
      <c r="N7" s="23">
        <v>0.34940314209591916</v>
      </c>
      <c r="O7" s="22">
        <v>176401.41999999993</v>
      </c>
      <c r="P7" s="15">
        <v>0.13964235142685977</v>
      </c>
    </row>
    <row r="8" spans="1:16" ht="40" customHeight="1" x14ac:dyDescent="0.35">
      <c r="A8" s="4" t="s">
        <v>13</v>
      </c>
      <c r="B8" s="25" t="s">
        <v>14</v>
      </c>
      <c r="C8" s="26">
        <v>1173612.25</v>
      </c>
      <c r="D8" s="27">
        <v>0.31943136856241328</v>
      </c>
      <c r="E8" s="26">
        <v>89625</v>
      </c>
      <c r="F8" s="26"/>
      <c r="G8" s="26">
        <v>1263237.25</v>
      </c>
      <c r="H8" s="27">
        <v>0.3269872244407232</v>
      </c>
      <c r="I8" s="26">
        <f>I7</f>
        <v>1418018.67</v>
      </c>
      <c r="J8" s="26">
        <f t="shared" ref="J8" si="1">J7</f>
        <v>0</v>
      </c>
      <c r="K8" s="26">
        <f t="shared" ref="K8" si="2">K7</f>
        <v>0</v>
      </c>
      <c r="L8" s="26">
        <f t="shared" ref="L8" si="3">L7</f>
        <v>21620</v>
      </c>
      <c r="M8" s="26">
        <f>M7</f>
        <v>1439638.67</v>
      </c>
      <c r="N8" s="27">
        <v>0.34940314209591916</v>
      </c>
      <c r="O8" s="26">
        <v>176401.41999999993</v>
      </c>
      <c r="P8" s="17">
        <v>0.13964235142685977</v>
      </c>
    </row>
    <row r="9" spans="1:16" ht="40" customHeight="1" x14ac:dyDescent="0.35">
      <c r="A9" s="10">
        <v>4100012</v>
      </c>
      <c r="B9" s="21" t="s">
        <v>15</v>
      </c>
      <c r="C9" s="22">
        <v>570000</v>
      </c>
      <c r="D9" s="23">
        <v>0.15514142774206349</v>
      </c>
      <c r="E9" s="24">
        <v>-100000</v>
      </c>
      <c r="F9" s="32"/>
      <c r="G9" s="22">
        <v>470000</v>
      </c>
      <c r="H9" s="23">
        <v>0.1216588534633062</v>
      </c>
      <c r="I9" s="22"/>
      <c r="J9" s="22">
        <v>470000</v>
      </c>
      <c r="K9" s="22"/>
      <c r="L9" s="22"/>
      <c r="M9" s="22">
        <v>470000</v>
      </c>
      <c r="N9" s="23">
        <v>0.11406992616076506</v>
      </c>
      <c r="O9" s="22">
        <v>0</v>
      </c>
      <c r="P9" s="15">
        <v>0</v>
      </c>
    </row>
    <row r="10" spans="1:16" ht="40" customHeight="1" x14ac:dyDescent="0.35">
      <c r="A10" s="10">
        <v>4100021</v>
      </c>
      <c r="B10" s="21" t="s">
        <v>16</v>
      </c>
      <c r="C10" s="22">
        <v>50000</v>
      </c>
      <c r="D10" s="23">
        <v>1.3608897170356448E-2</v>
      </c>
      <c r="E10" s="24"/>
      <c r="F10" s="32"/>
      <c r="G10" s="22">
        <v>50000</v>
      </c>
      <c r="H10" s="23">
        <v>1.294243121950066E-2</v>
      </c>
      <c r="I10" s="22">
        <v>50000</v>
      </c>
      <c r="J10" s="22"/>
      <c r="K10" s="22"/>
      <c r="L10" s="22"/>
      <c r="M10" s="22">
        <v>50000</v>
      </c>
      <c r="N10" s="23">
        <v>1.2135098527740964E-2</v>
      </c>
      <c r="O10" s="22">
        <v>0</v>
      </c>
      <c r="P10" s="15">
        <v>0</v>
      </c>
    </row>
    <row r="11" spans="1:16" ht="40" customHeight="1" x14ac:dyDescent="0.35">
      <c r="A11" s="4" t="s">
        <v>17</v>
      </c>
      <c r="B11" s="25" t="s">
        <v>18</v>
      </c>
      <c r="C11" s="26">
        <v>620000</v>
      </c>
      <c r="D11" s="27">
        <v>0.16875032491241995</v>
      </c>
      <c r="E11" s="26">
        <v>-100000</v>
      </c>
      <c r="F11" s="26"/>
      <c r="G11" s="26">
        <v>520000</v>
      </c>
      <c r="H11" s="27">
        <v>0.13460128468280685</v>
      </c>
      <c r="I11" s="26">
        <f>SUM(I9:I10)</f>
        <v>50000</v>
      </c>
      <c r="J11" s="26">
        <f t="shared" ref="J11:L11" si="4">SUM(J9:J10)</f>
        <v>470000</v>
      </c>
      <c r="K11" s="26">
        <f t="shared" si="4"/>
        <v>0</v>
      </c>
      <c r="L11" s="26">
        <f t="shared" si="4"/>
        <v>0</v>
      </c>
      <c r="M11" s="26">
        <f>SUM(M9:M10)</f>
        <v>520000</v>
      </c>
      <c r="N11" s="27">
        <v>0.12620502468850603</v>
      </c>
      <c r="O11" s="26">
        <v>0</v>
      </c>
      <c r="P11" s="17">
        <v>0</v>
      </c>
    </row>
    <row r="12" spans="1:16" ht="40" customHeight="1" x14ac:dyDescent="0.35">
      <c r="A12" s="10">
        <v>4406800</v>
      </c>
      <c r="B12" s="21" t="s">
        <v>19</v>
      </c>
      <c r="C12" s="22">
        <v>59582.239999999998</v>
      </c>
      <c r="D12" s="23">
        <v>1.6216971546789975E-2</v>
      </c>
      <c r="E12" s="24">
        <v>-19659.12</v>
      </c>
      <c r="F12" s="32"/>
      <c r="G12" s="22">
        <v>39923.119999999995</v>
      </c>
      <c r="H12" s="23">
        <v>1.0334044693357422E-2</v>
      </c>
      <c r="I12" s="22">
        <v>39318.239999999998</v>
      </c>
      <c r="J12" s="22">
        <v>0</v>
      </c>
      <c r="K12" s="22">
        <v>0</v>
      </c>
      <c r="L12" s="22">
        <v>0</v>
      </c>
      <c r="M12" s="22">
        <f>SUM(I12:L12)</f>
        <v>39318.239999999998</v>
      </c>
      <c r="N12" s="23">
        <v>9.5426143267473163E-3</v>
      </c>
      <c r="O12" s="22">
        <v>-604.87999999999738</v>
      </c>
      <c r="P12" s="15">
        <v>-1.5151120453511585E-2</v>
      </c>
    </row>
    <row r="13" spans="1:16" ht="40" customHeight="1" x14ac:dyDescent="0.35">
      <c r="A13" s="10">
        <v>4438780</v>
      </c>
      <c r="B13" s="21" t="s">
        <v>20</v>
      </c>
      <c r="C13" s="22">
        <v>133625.07</v>
      </c>
      <c r="D13" s="23">
        <v>3.6369796740233648E-2</v>
      </c>
      <c r="E13" s="24"/>
      <c r="F13" s="32"/>
      <c r="G13" s="22">
        <v>133625.07</v>
      </c>
      <c r="H13" s="23">
        <v>3.4588665553519221E-2</v>
      </c>
      <c r="I13" s="22">
        <v>245222.50999999998</v>
      </c>
      <c r="J13" s="22">
        <v>-36470.229999999996</v>
      </c>
      <c r="K13" s="22">
        <v>23125</v>
      </c>
      <c r="L13" s="22">
        <v>-83500</v>
      </c>
      <c r="M13" s="22">
        <f t="shared" ref="M13:M14" si="5">SUM(I13:L13)</f>
        <v>148377.27999999997</v>
      </c>
      <c r="N13" s="23">
        <v>3.6011458241564175E-2</v>
      </c>
      <c r="O13" s="22">
        <v>14752.209999999992</v>
      </c>
      <c r="P13" s="15">
        <v>0.11040001700279739</v>
      </c>
    </row>
    <row r="14" spans="1:16" ht="40" customHeight="1" x14ac:dyDescent="0.35">
      <c r="A14" s="10">
        <v>4480001</v>
      </c>
      <c r="B14" s="21" t="s">
        <v>21</v>
      </c>
      <c r="C14" s="22">
        <v>274656.89</v>
      </c>
      <c r="D14" s="23">
        <v>7.4755547462798042E-2</v>
      </c>
      <c r="E14" s="24">
        <v>64290</v>
      </c>
      <c r="F14" s="32"/>
      <c r="G14" s="22">
        <v>338946.89</v>
      </c>
      <c r="H14" s="23">
        <v>8.7735936217773119E-2</v>
      </c>
      <c r="I14" s="22">
        <v>29162.44</v>
      </c>
      <c r="J14" s="22"/>
      <c r="K14" s="22">
        <v>230968.8</v>
      </c>
      <c r="L14" s="22">
        <v>123471.34999999999</v>
      </c>
      <c r="M14" s="22">
        <f t="shared" si="5"/>
        <v>383602.58999999997</v>
      </c>
      <c r="N14" s="23">
        <v>9.3101104502932408E-2</v>
      </c>
      <c r="O14" s="22">
        <v>44655.699999999953</v>
      </c>
      <c r="P14" s="15">
        <v>0.13174836919140917</v>
      </c>
    </row>
    <row r="15" spans="1:16" ht="40" customHeight="1" x14ac:dyDescent="0.35">
      <c r="A15" s="4" t="s">
        <v>22</v>
      </c>
      <c r="B15" s="25" t="s">
        <v>23</v>
      </c>
      <c r="C15" s="26">
        <v>467864.2</v>
      </c>
      <c r="D15" s="27">
        <v>0.12734231574982166</v>
      </c>
      <c r="E15" s="26">
        <v>44630.880000000005</v>
      </c>
      <c r="F15" s="26"/>
      <c r="G15" s="26">
        <v>512495.08</v>
      </c>
      <c r="H15" s="27">
        <v>0.13265864646464975</v>
      </c>
      <c r="I15" s="26">
        <f>SUM(I12:I14)</f>
        <v>313703.19</v>
      </c>
      <c r="J15" s="26">
        <f t="shared" ref="J15:L15" si="6">SUM(J12:J14)</f>
        <v>-36470.229999999996</v>
      </c>
      <c r="K15" s="26">
        <f t="shared" si="6"/>
        <v>254093.8</v>
      </c>
      <c r="L15" s="26">
        <f t="shared" si="6"/>
        <v>39971.349999999991</v>
      </c>
      <c r="M15" s="26">
        <f>SUM(M12:M14)</f>
        <v>571298.10999999987</v>
      </c>
      <c r="N15" s="27">
        <v>0.13865517707124389</v>
      </c>
      <c r="O15" s="26">
        <v>58803.02999999997</v>
      </c>
      <c r="P15" s="17">
        <v>0.1147387210039167</v>
      </c>
    </row>
    <row r="16" spans="1:16" ht="40" customHeight="1" x14ac:dyDescent="0.35">
      <c r="A16" s="10">
        <v>4700001</v>
      </c>
      <c r="B16" s="21" t="s">
        <v>24</v>
      </c>
      <c r="C16" s="22">
        <v>170000</v>
      </c>
      <c r="D16" s="23">
        <v>4.6270250379211918E-2</v>
      </c>
      <c r="E16" s="24"/>
      <c r="F16" s="32"/>
      <c r="G16" s="22">
        <v>170000</v>
      </c>
      <c r="H16" s="23">
        <v>4.4004266146302241E-2</v>
      </c>
      <c r="I16" s="22">
        <v>108902.06</v>
      </c>
      <c r="J16" s="22">
        <v>13700</v>
      </c>
      <c r="K16" s="22">
        <v>38020</v>
      </c>
      <c r="L16" s="22">
        <v>79886.430000000008</v>
      </c>
      <c r="M16" s="22">
        <f>SUM(I16:L16)</f>
        <v>240508.49</v>
      </c>
      <c r="N16" s="23">
        <v>5.8371884458164047E-2</v>
      </c>
      <c r="O16" s="22">
        <v>70508.489999999991</v>
      </c>
      <c r="P16" s="15">
        <v>0.4147558235294117</v>
      </c>
    </row>
    <row r="17" spans="1:16" ht="40" customHeight="1" x14ac:dyDescent="0.35">
      <c r="A17" s="4" t="s">
        <v>25</v>
      </c>
      <c r="B17" s="25" t="s">
        <v>24</v>
      </c>
      <c r="C17" s="26">
        <v>170000</v>
      </c>
      <c r="D17" s="27">
        <v>4.6270250379211918E-2</v>
      </c>
      <c r="E17" s="26"/>
      <c r="F17" s="26"/>
      <c r="G17" s="26">
        <v>170000</v>
      </c>
      <c r="H17" s="27">
        <v>4.4004266146302241E-2</v>
      </c>
      <c r="I17" s="26">
        <f>SUM(I16)</f>
        <v>108902.06</v>
      </c>
      <c r="J17" s="26">
        <f t="shared" ref="J17:L17" si="7">SUM(J16)</f>
        <v>13700</v>
      </c>
      <c r="K17" s="26">
        <f t="shared" si="7"/>
        <v>38020</v>
      </c>
      <c r="L17" s="26">
        <f t="shared" si="7"/>
        <v>79886.430000000008</v>
      </c>
      <c r="M17" s="26">
        <f>SUM(I17:L17)</f>
        <v>240508.49</v>
      </c>
      <c r="N17" s="27">
        <v>5.8371884458164047E-2</v>
      </c>
      <c r="O17" s="26">
        <v>70508.489999999991</v>
      </c>
      <c r="P17" s="17">
        <v>0.4147558235294117</v>
      </c>
    </row>
    <row r="18" spans="1:16" ht="40" customHeight="1" x14ac:dyDescent="0.35">
      <c r="A18" s="10">
        <v>4820001</v>
      </c>
      <c r="B18" s="21" t="s">
        <v>26</v>
      </c>
      <c r="C18" s="22">
        <v>55000</v>
      </c>
      <c r="D18" s="23">
        <v>1.4969786887392091E-2</v>
      </c>
      <c r="E18" s="24"/>
      <c r="F18" s="32"/>
      <c r="G18" s="22">
        <v>55000</v>
      </c>
      <c r="H18" s="23">
        <v>1.4236674341450725E-2</v>
      </c>
      <c r="I18" s="22">
        <v>64041</v>
      </c>
      <c r="J18" s="22">
        <v>23875</v>
      </c>
      <c r="K18" s="22">
        <v>22500</v>
      </c>
      <c r="L18" s="22">
        <v>57827.020000000004</v>
      </c>
      <c r="M18" s="22">
        <f>SUM(I18:L18)</f>
        <v>168243.02000000002</v>
      </c>
      <c r="N18" s="23">
        <v>4.0832912486093872E-2</v>
      </c>
      <c r="O18" s="22">
        <v>113243.02000000002</v>
      </c>
      <c r="P18" s="15">
        <v>2.0589640000000005</v>
      </c>
    </row>
    <row r="19" spans="1:16" ht="40" customHeight="1" x14ac:dyDescent="0.35">
      <c r="A19" s="4" t="s">
        <v>27</v>
      </c>
      <c r="B19" s="25" t="s">
        <v>26</v>
      </c>
      <c r="C19" s="26">
        <v>55000</v>
      </c>
      <c r="D19" s="27">
        <v>1.4969786887392091E-2</v>
      </c>
      <c r="E19" s="26"/>
      <c r="F19" s="26"/>
      <c r="G19" s="26">
        <v>55000</v>
      </c>
      <c r="H19" s="27">
        <v>1.4236674341450725E-2</v>
      </c>
      <c r="I19" s="26">
        <f>SUM(I18)</f>
        <v>64041</v>
      </c>
      <c r="J19" s="26">
        <f t="shared" ref="J19:L19" si="8">SUM(J18)</f>
        <v>23875</v>
      </c>
      <c r="K19" s="26">
        <f t="shared" si="8"/>
        <v>22500</v>
      </c>
      <c r="L19" s="26">
        <f t="shared" si="8"/>
        <v>57827.020000000004</v>
      </c>
      <c r="M19" s="26">
        <f>SUM(M18)</f>
        <v>168243.02000000002</v>
      </c>
      <c r="N19" s="27">
        <v>4.0832912486093872E-2</v>
      </c>
      <c r="O19" s="26">
        <v>113243.02000000002</v>
      </c>
      <c r="P19" s="17">
        <v>2.0589640000000005</v>
      </c>
    </row>
    <row r="20" spans="1:16" ht="40" customHeight="1" x14ac:dyDescent="0.35">
      <c r="A20" s="10">
        <v>4930009</v>
      </c>
      <c r="B20" s="21" t="s">
        <v>28</v>
      </c>
      <c r="C20" s="22">
        <v>337390.55</v>
      </c>
      <c r="D20" s="23">
        <v>9.1830266024000101E-2</v>
      </c>
      <c r="E20" s="24"/>
      <c r="F20" s="32"/>
      <c r="G20" s="22">
        <v>337390.55</v>
      </c>
      <c r="H20" s="23">
        <v>8.7333079749689957E-2</v>
      </c>
      <c r="I20" s="22">
        <v>50802.239999999998</v>
      </c>
      <c r="J20" s="22">
        <v>0</v>
      </c>
      <c r="K20" s="22">
        <v>218612.52</v>
      </c>
      <c r="L20" s="22">
        <v>29873</v>
      </c>
      <c r="M20" s="22">
        <f>SUM(I20:L20)</f>
        <v>299287.76</v>
      </c>
      <c r="N20" s="23">
        <v>7.2637729114937821E-2</v>
      </c>
      <c r="O20" s="22">
        <v>-38102.789999999979</v>
      </c>
      <c r="P20" s="15">
        <v>-0.1129337795619942</v>
      </c>
    </row>
    <row r="21" spans="1:16" ht="40" customHeight="1" x14ac:dyDescent="0.35">
      <c r="A21" s="4" t="s">
        <v>29</v>
      </c>
      <c r="B21" s="25" t="s">
        <v>30</v>
      </c>
      <c r="C21" s="26">
        <v>337390.55</v>
      </c>
      <c r="D21" s="27">
        <v>9.1830266024000101E-2</v>
      </c>
      <c r="E21" s="26"/>
      <c r="F21" s="26"/>
      <c r="G21" s="26">
        <v>337390.55</v>
      </c>
      <c r="H21" s="27">
        <v>8.7333079749689957E-2</v>
      </c>
      <c r="I21" s="26">
        <f>SUM(I20)</f>
        <v>50802.239999999998</v>
      </c>
      <c r="J21" s="26">
        <f t="shared" ref="J21:L21" si="9">SUM(J20)</f>
        <v>0</v>
      </c>
      <c r="K21" s="26">
        <f t="shared" si="9"/>
        <v>218612.52</v>
      </c>
      <c r="L21" s="26">
        <f t="shared" si="9"/>
        <v>29873</v>
      </c>
      <c r="M21" s="26">
        <f>SUM(M20)</f>
        <v>299287.76</v>
      </c>
      <c r="N21" s="27">
        <v>7.2637729114937821E-2</v>
      </c>
      <c r="O21" s="26">
        <v>-38102.789999999979</v>
      </c>
      <c r="P21" s="17">
        <v>-0.1129337795619942</v>
      </c>
    </row>
    <row r="22" spans="1:16" ht="40" customHeight="1" x14ac:dyDescent="0.35">
      <c r="A22" s="7"/>
      <c r="B22" s="28" t="s">
        <v>31</v>
      </c>
      <c r="C22" s="29">
        <v>2823867</v>
      </c>
      <c r="D22" s="30">
        <v>0.768594312515259</v>
      </c>
      <c r="E22" s="29">
        <v>34255.880000000005</v>
      </c>
      <c r="F22" s="29"/>
      <c r="G22" s="29">
        <v>2858122.88</v>
      </c>
      <c r="H22" s="30">
        <v>0.73982117582562268</v>
      </c>
      <c r="I22" s="29">
        <f>I8+I11+I15+I17+I19+I21</f>
        <v>2005467.16</v>
      </c>
      <c r="J22" s="29">
        <f t="shared" ref="J22:M22" si="10">J8+J11+J15+J17+J19+J21</f>
        <v>471104.77</v>
      </c>
      <c r="K22" s="29">
        <f t="shared" si="10"/>
        <v>533226.31999999995</v>
      </c>
      <c r="L22" s="29">
        <f t="shared" si="10"/>
        <v>229177.8</v>
      </c>
      <c r="M22" s="29">
        <f t="shared" si="10"/>
        <v>3238976.05</v>
      </c>
      <c r="N22" s="30">
        <v>0.78610586991486475</v>
      </c>
      <c r="O22" s="29">
        <v>380853.16999999993</v>
      </c>
      <c r="P22" s="19">
        <v>0.13325290268835466</v>
      </c>
    </row>
    <row r="23" spans="1:16" ht="40" customHeight="1" x14ac:dyDescent="0.35">
      <c r="A23" s="10">
        <v>5210001</v>
      </c>
      <c r="B23" s="21" t="s">
        <v>32</v>
      </c>
      <c r="C23" s="22">
        <v>200</v>
      </c>
      <c r="D23" s="23">
        <v>5.4435588681425787E-5</v>
      </c>
      <c r="E23" s="24"/>
      <c r="F23" s="32"/>
      <c r="G23" s="22">
        <v>200</v>
      </c>
      <c r="H23" s="23">
        <v>5.1769724878002639E-5</v>
      </c>
      <c r="I23" s="22">
        <v>0.08</v>
      </c>
      <c r="J23" s="22">
        <v>7.9999999999999988E-2</v>
      </c>
      <c r="K23" s="22">
        <v>43.440000000000005</v>
      </c>
      <c r="L23" s="22">
        <v>0</v>
      </c>
      <c r="M23" s="22">
        <v>43.6</v>
      </c>
      <c r="N23" s="23">
        <v>1.0581805916190121E-5</v>
      </c>
      <c r="O23" s="22">
        <v>-156.4</v>
      </c>
      <c r="P23" s="15">
        <v>-0.78200000000000003</v>
      </c>
    </row>
    <row r="24" spans="1:16" ht="40" customHeight="1" x14ac:dyDescent="0.35">
      <c r="A24" s="4">
        <v>52</v>
      </c>
      <c r="B24" s="25" t="s">
        <v>33</v>
      </c>
      <c r="C24" s="26">
        <v>200</v>
      </c>
      <c r="D24" s="27">
        <v>5.4435588681425787E-5</v>
      </c>
      <c r="E24" s="26"/>
      <c r="F24" s="26"/>
      <c r="G24" s="26">
        <v>200</v>
      </c>
      <c r="H24" s="27">
        <v>5.1769724878002639E-5</v>
      </c>
      <c r="I24" s="26">
        <f>SUM(I23)</f>
        <v>0.08</v>
      </c>
      <c r="J24" s="26">
        <f t="shared" ref="J24:L24" si="11">SUM(J23)</f>
        <v>7.9999999999999988E-2</v>
      </c>
      <c r="K24" s="26">
        <f t="shared" si="11"/>
        <v>43.440000000000005</v>
      </c>
      <c r="L24" s="26">
        <f t="shared" si="11"/>
        <v>0</v>
      </c>
      <c r="M24" s="26">
        <f>SUM(M23)</f>
        <v>43.6</v>
      </c>
      <c r="N24" s="27">
        <v>1.0581805916190121E-5</v>
      </c>
      <c r="O24" s="26">
        <v>-156.4</v>
      </c>
      <c r="P24" s="17">
        <v>-0.78200000000000003</v>
      </c>
    </row>
    <row r="25" spans="1:16" ht="40" customHeight="1" x14ac:dyDescent="0.35">
      <c r="A25" s="7"/>
      <c r="B25" s="28" t="s">
        <v>34</v>
      </c>
      <c r="C25" s="29">
        <v>200</v>
      </c>
      <c r="D25" s="30">
        <v>5.4435588681425787E-5</v>
      </c>
      <c r="E25" s="29"/>
      <c r="F25" s="29"/>
      <c r="G25" s="29">
        <v>200</v>
      </c>
      <c r="H25" s="30">
        <v>5.1769724878002639E-5</v>
      </c>
      <c r="I25" s="29">
        <f>I24</f>
        <v>0.08</v>
      </c>
      <c r="J25" s="29">
        <f t="shared" ref="J25:L25" si="12">J24</f>
        <v>7.9999999999999988E-2</v>
      </c>
      <c r="K25" s="29">
        <f t="shared" si="12"/>
        <v>43.440000000000005</v>
      </c>
      <c r="L25" s="29">
        <f t="shared" si="12"/>
        <v>0</v>
      </c>
      <c r="M25" s="29">
        <v>43.6</v>
      </c>
      <c r="N25" s="30">
        <v>1.0581805916190121E-5</v>
      </c>
      <c r="O25" s="29">
        <v>-156.4</v>
      </c>
      <c r="P25" s="19">
        <v>-0.78200000000000003</v>
      </c>
    </row>
    <row r="26" spans="1:16" ht="40" customHeight="1" x14ac:dyDescent="0.35">
      <c r="A26" s="69">
        <v>8700001</v>
      </c>
      <c r="B26" s="31" t="s">
        <v>35</v>
      </c>
      <c r="C26" s="22">
        <v>0</v>
      </c>
      <c r="D26" s="23">
        <v>0</v>
      </c>
      <c r="E26" s="24">
        <v>103193.42</v>
      </c>
      <c r="F26" s="32"/>
      <c r="G26" s="22">
        <v>103193.42</v>
      </c>
      <c r="H26" s="23">
        <v>2.6711474813100874E-2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2">
        <v>-103193.42</v>
      </c>
      <c r="P26" s="15">
        <v>-1</v>
      </c>
    </row>
    <row r="27" spans="1:16" ht="40" customHeight="1" x14ac:dyDescent="0.35">
      <c r="A27" s="69"/>
      <c r="B27" s="31" t="s">
        <v>36</v>
      </c>
      <c r="C27" s="22"/>
      <c r="D27" s="23"/>
      <c r="E27" s="24">
        <v>11730.14</v>
      </c>
      <c r="F27" s="32"/>
      <c r="G27" s="22">
        <v>11730.14</v>
      </c>
      <c r="H27" s="23">
        <v>3.0363306029022692E-3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2">
        <v>-11730.14</v>
      </c>
      <c r="P27" s="15">
        <v>-1</v>
      </c>
    </row>
    <row r="28" spans="1:16" ht="40" customHeight="1" x14ac:dyDescent="0.35">
      <c r="A28" s="4">
        <v>87</v>
      </c>
      <c r="B28" s="25" t="s">
        <v>37</v>
      </c>
      <c r="C28" s="26">
        <v>0</v>
      </c>
      <c r="D28" s="27">
        <v>0</v>
      </c>
      <c r="E28" s="26">
        <v>114923.56</v>
      </c>
      <c r="F28" s="26"/>
      <c r="G28" s="26">
        <v>114923.56</v>
      </c>
      <c r="H28" s="27">
        <v>2.9747805416003144E-2</v>
      </c>
      <c r="I28" s="26">
        <f>SUM(I26:I27)</f>
        <v>0</v>
      </c>
      <c r="J28" s="26">
        <f t="shared" ref="J28:L28" si="13">SUM(J26:J27)</f>
        <v>0</v>
      </c>
      <c r="K28" s="26">
        <f t="shared" si="13"/>
        <v>0</v>
      </c>
      <c r="L28" s="26">
        <f t="shared" si="13"/>
        <v>0</v>
      </c>
      <c r="M28" s="26">
        <v>0</v>
      </c>
      <c r="N28" s="27">
        <v>0</v>
      </c>
      <c r="O28" s="26">
        <v>-114923.56</v>
      </c>
      <c r="P28" s="17">
        <v>-1</v>
      </c>
    </row>
    <row r="29" spans="1:16" ht="40" customHeight="1" thickBot="1" x14ac:dyDescent="0.4">
      <c r="A29" s="7"/>
      <c r="B29" s="28" t="s">
        <v>38</v>
      </c>
      <c r="C29" s="29"/>
      <c r="D29" s="30">
        <v>0</v>
      </c>
      <c r="E29" s="29">
        <v>114923.56</v>
      </c>
      <c r="F29" s="29"/>
      <c r="G29" s="29">
        <v>114923.56</v>
      </c>
      <c r="H29" s="30">
        <v>2.9747805416003144E-2</v>
      </c>
      <c r="I29" s="29">
        <f>I28</f>
        <v>0</v>
      </c>
      <c r="J29" s="29">
        <f t="shared" ref="J29:L29" si="14">J28</f>
        <v>0</v>
      </c>
      <c r="K29" s="29">
        <f t="shared" si="14"/>
        <v>0</v>
      </c>
      <c r="L29" s="29">
        <f t="shared" si="14"/>
        <v>0</v>
      </c>
      <c r="M29" s="29">
        <v>0</v>
      </c>
      <c r="N29" s="30">
        <v>0</v>
      </c>
      <c r="O29" s="29">
        <v>-114923.56</v>
      </c>
      <c r="P29" s="19">
        <v>-1</v>
      </c>
    </row>
    <row r="30" spans="1:16" s="34" customFormat="1" ht="42.5" thickBot="1" x14ac:dyDescent="0.4">
      <c r="A30" s="54"/>
      <c r="B30" s="55" t="s">
        <v>39</v>
      </c>
      <c r="C30" s="56">
        <f t="shared" ref="C30" si="15">C29+C25+C22+C6</f>
        <v>3674067</v>
      </c>
      <c r="D30" s="57">
        <f t="shared" ref="D30" si="16">D29+D25+D22+D6</f>
        <v>1</v>
      </c>
      <c r="E30" s="56">
        <f t="shared" ref="E30" si="17">E29+E25+E22+E6</f>
        <v>189194.79</v>
      </c>
      <c r="F30" s="56">
        <f t="shared" ref="F30" si="18">F29+F25+F22+F6</f>
        <v>0</v>
      </c>
      <c r="G30" s="56">
        <f t="shared" ref="G30" si="19">G29+G25+G22+G6</f>
        <v>3863261.79</v>
      </c>
      <c r="H30" s="57">
        <f t="shared" ref="H30" si="20">H29+H25+H22+H6</f>
        <v>1</v>
      </c>
      <c r="I30" s="56">
        <f t="shared" ref="I30" si="21">I29+I25+I22+I6</f>
        <v>2244210.0099999998</v>
      </c>
      <c r="J30" s="56">
        <f t="shared" ref="J30:N30" si="22">J29+J25+J22+J6</f>
        <v>803314.88</v>
      </c>
      <c r="K30" s="56">
        <f t="shared" si="22"/>
        <v>858275.07999999984</v>
      </c>
      <c r="L30" s="56">
        <f t="shared" si="22"/>
        <v>214479.72000000003</v>
      </c>
      <c r="M30" s="56">
        <f t="shared" si="22"/>
        <v>4120279.69</v>
      </c>
      <c r="N30" s="57">
        <f t="shared" si="22"/>
        <v>1</v>
      </c>
      <c r="O30" s="56">
        <v>257017.90000000037</v>
      </c>
      <c r="P30" s="58">
        <v>6.6528729858610067E-2</v>
      </c>
    </row>
    <row r="31" spans="1:16" ht="14.5" customHeight="1" thickBot="1" x14ac:dyDescent="0.4">
      <c r="A31" s="36"/>
      <c r="B31" s="36"/>
      <c r="C31" s="37"/>
      <c r="D31" s="38"/>
      <c r="E31" s="39"/>
      <c r="F31" s="39"/>
      <c r="G31" s="37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4" customFormat="1" ht="38" customHeight="1" thickTop="1" thickBot="1" x14ac:dyDescent="0.4">
      <c r="A32" s="65" t="s">
        <v>109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</row>
    <row r="33" spans="1:16" s="34" customFormat="1" ht="42.5" thickTop="1" x14ac:dyDescent="0.35">
      <c r="A33" s="59" t="s">
        <v>3</v>
      </c>
      <c r="B33" s="60" t="s">
        <v>40</v>
      </c>
      <c r="C33" s="60" t="s">
        <v>5</v>
      </c>
      <c r="D33" s="61"/>
      <c r="E33" s="60" t="s">
        <v>6</v>
      </c>
      <c r="F33" s="60"/>
      <c r="G33" s="60" t="s">
        <v>0</v>
      </c>
      <c r="H33" s="61"/>
      <c r="I33" s="61" t="s">
        <v>102</v>
      </c>
      <c r="J33" s="61" t="s">
        <v>103</v>
      </c>
      <c r="K33" s="61" t="s">
        <v>104</v>
      </c>
      <c r="L33" s="61" t="s">
        <v>105</v>
      </c>
      <c r="M33" s="61" t="s">
        <v>106</v>
      </c>
      <c r="N33" s="61"/>
      <c r="O33" s="61" t="s">
        <v>7</v>
      </c>
      <c r="P33" s="62"/>
    </row>
    <row r="34" spans="1:16" s="12" customFormat="1" ht="50.15" customHeight="1" x14ac:dyDescent="0.3">
      <c r="A34" s="33">
        <v>1300001</v>
      </c>
      <c r="B34" s="2" t="s">
        <v>41</v>
      </c>
      <c r="C34" s="13">
        <v>543407</v>
      </c>
      <c r="D34" s="3">
        <v>0.14790339969303773</v>
      </c>
      <c r="E34" s="14">
        <v>-20560.449999999997</v>
      </c>
      <c r="F34" s="3"/>
      <c r="G34" s="13">
        <v>522846.55</v>
      </c>
      <c r="H34" s="3">
        <v>0.1353381101705815</v>
      </c>
      <c r="I34" s="13">
        <v>107321.94</v>
      </c>
      <c r="J34" s="13">
        <v>141409.57999999999</v>
      </c>
      <c r="K34" s="13">
        <v>105125.98</v>
      </c>
      <c r="L34" s="13">
        <v>139287.35999999999</v>
      </c>
      <c r="M34" s="13">
        <f>SUM(I34:L34)</f>
        <v>493144.86</v>
      </c>
      <c r="N34" s="3">
        <v>0.1222033424646355</v>
      </c>
      <c r="O34" s="13">
        <v>-29701.689999999944</v>
      </c>
      <c r="P34" s="15">
        <v>-5.6807661827356318E-2</v>
      </c>
    </row>
    <row r="35" spans="1:16" s="12" customFormat="1" ht="50.15" customHeight="1" x14ac:dyDescent="0.3">
      <c r="A35" s="33">
        <v>1310001</v>
      </c>
      <c r="B35" s="2" t="s">
        <v>42</v>
      </c>
      <c r="C35" s="13">
        <v>1128062</v>
      </c>
      <c r="D35" s="3">
        <v>0.3070335951957327</v>
      </c>
      <c r="E35" s="14">
        <v>48243.030303030304</v>
      </c>
      <c r="F35" s="3"/>
      <c r="G35" s="13">
        <v>1176305.0303030303</v>
      </c>
      <c r="H35" s="3">
        <v>0.30448493881304317</v>
      </c>
      <c r="I35" s="13">
        <v>281178.15999999997</v>
      </c>
      <c r="J35" s="13">
        <v>334677.87</v>
      </c>
      <c r="K35" s="13">
        <v>279395.82</v>
      </c>
      <c r="L35" s="13">
        <v>373175.1</v>
      </c>
      <c r="M35" s="13">
        <f t="shared" ref="M35:M36" si="23">SUM(I35:L35)</f>
        <v>1268426.9500000002</v>
      </c>
      <c r="N35" s="3">
        <v>0.31432146116705517</v>
      </c>
      <c r="O35" s="13">
        <v>92121.919696968049</v>
      </c>
      <c r="P35" s="15">
        <v>7.8314652512568389E-2</v>
      </c>
    </row>
    <row r="36" spans="1:16" s="12" customFormat="1" ht="50.15" customHeight="1" x14ac:dyDescent="0.3">
      <c r="A36" s="33">
        <v>1330001</v>
      </c>
      <c r="B36" s="2" t="s">
        <v>43</v>
      </c>
      <c r="C36" s="13"/>
      <c r="D36" s="3">
        <v>0</v>
      </c>
      <c r="E36" s="14"/>
      <c r="F36" s="3"/>
      <c r="G36" s="13">
        <v>0</v>
      </c>
      <c r="H36" s="3">
        <v>0</v>
      </c>
      <c r="I36" s="13">
        <v>0</v>
      </c>
      <c r="J36" s="13">
        <v>0</v>
      </c>
      <c r="K36" s="13">
        <v>0</v>
      </c>
      <c r="L36" s="13">
        <v>39279.96</v>
      </c>
      <c r="M36" s="13">
        <f t="shared" si="23"/>
        <v>39279.96</v>
      </c>
      <c r="N36" s="3">
        <v>9.7337370684086287E-3</v>
      </c>
      <c r="O36" s="13">
        <v>39279.96</v>
      </c>
      <c r="P36" s="15">
        <v>1</v>
      </c>
    </row>
    <row r="37" spans="1:16" s="12" customFormat="1" ht="50.15" customHeight="1" x14ac:dyDescent="0.3">
      <c r="A37" s="4" t="s">
        <v>44</v>
      </c>
      <c r="B37" s="5" t="s">
        <v>45</v>
      </c>
      <c r="C37" s="16">
        <v>1671469</v>
      </c>
      <c r="D37" s="6">
        <v>0.45493699488877037</v>
      </c>
      <c r="E37" s="16">
        <v>27682.580303030307</v>
      </c>
      <c r="F37" s="6"/>
      <c r="G37" s="16">
        <v>1699151.5803030303</v>
      </c>
      <c r="H37" s="6">
        <v>0.43982304898362473</v>
      </c>
      <c r="I37" s="16">
        <f>SUM(I34:I36)</f>
        <v>388500.1</v>
      </c>
      <c r="J37" s="16">
        <f t="shared" ref="J37:L37" si="24">SUM(J34:J36)</f>
        <v>476087.44999999995</v>
      </c>
      <c r="K37" s="16">
        <f t="shared" si="24"/>
        <v>384521.8</v>
      </c>
      <c r="L37" s="16">
        <f t="shared" si="24"/>
        <v>551742.41999999993</v>
      </c>
      <c r="M37" s="16">
        <f>SUM(M34:M36)</f>
        <v>1800851.77</v>
      </c>
      <c r="N37" s="6">
        <v>0.44625854070009935</v>
      </c>
      <c r="O37" s="16">
        <v>101700.18969696807</v>
      </c>
      <c r="P37" s="17">
        <v>5.9853512115046636E-2</v>
      </c>
    </row>
    <row r="38" spans="1:16" s="12" customFormat="1" ht="50.15" customHeight="1" x14ac:dyDescent="0.3">
      <c r="A38" s="33">
        <v>1600001</v>
      </c>
      <c r="B38" s="2" t="s">
        <v>46</v>
      </c>
      <c r="C38" s="13">
        <v>462535</v>
      </c>
      <c r="D38" s="3">
        <v>0.12589182505381638</v>
      </c>
      <c r="E38" s="14">
        <v>8858.4159999999993</v>
      </c>
      <c r="F38" s="3"/>
      <c r="G38" s="13">
        <v>471393.41600000003</v>
      </c>
      <c r="H38" s="3">
        <v>0.12201953722042301</v>
      </c>
      <c r="I38" s="13">
        <v>134180.07</v>
      </c>
      <c r="J38" s="13">
        <v>133458.31</v>
      </c>
      <c r="K38" s="13">
        <v>136060.85999999999</v>
      </c>
      <c r="L38" s="13">
        <v>138742.34</v>
      </c>
      <c r="M38" s="13">
        <v>542441.57999999903</v>
      </c>
      <c r="N38" s="3">
        <v>0.1344192742225841</v>
      </c>
      <c r="O38" s="13">
        <v>71048.163999999</v>
      </c>
      <c r="P38" s="15">
        <v>0.15071946613696233</v>
      </c>
    </row>
    <row r="39" spans="1:16" s="12" customFormat="1" ht="50.15" customHeight="1" x14ac:dyDescent="0.3">
      <c r="A39" s="4" t="s">
        <v>47</v>
      </c>
      <c r="B39" s="5" t="s">
        <v>48</v>
      </c>
      <c r="C39" s="16">
        <v>462535</v>
      </c>
      <c r="D39" s="6">
        <v>0.12589182505381638</v>
      </c>
      <c r="E39" s="16">
        <v>8858.4159999999993</v>
      </c>
      <c r="F39" s="6"/>
      <c r="G39" s="16">
        <v>471393.41600000003</v>
      </c>
      <c r="H39" s="6">
        <v>0.12201953722042301</v>
      </c>
      <c r="I39" s="16">
        <f>SUM(I38)</f>
        <v>134180.07</v>
      </c>
      <c r="J39" s="16">
        <f t="shared" ref="J39:L39" si="25">SUM(J38)</f>
        <v>133458.31</v>
      </c>
      <c r="K39" s="16">
        <f t="shared" si="25"/>
        <v>136060.85999999999</v>
      </c>
      <c r="L39" s="16">
        <f t="shared" si="25"/>
        <v>138742.34</v>
      </c>
      <c r="M39" s="16">
        <f>SUM(M38)</f>
        <v>542441.57999999903</v>
      </c>
      <c r="N39" s="6">
        <v>0.1344192742225841</v>
      </c>
      <c r="O39" s="16">
        <v>71048.163999999</v>
      </c>
      <c r="P39" s="17">
        <v>0.15071946613696233</v>
      </c>
    </row>
    <row r="40" spans="1:16" s="12" customFormat="1" ht="50.15" customHeight="1" x14ac:dyDescent="0.3">
      <c r="A40" s="7"/>
      <c r="B40" s="8" t="s">
        <v>49</v>
      </c>
      <c r="C40" s="18">
        <v>2134004</v>
      </c>
      <c r="D40" s="9">
        <v>0.58082881994258684</v>
      </c>
      <c r="E40" s="18">
        <v>36540.996303030304</v>
      </c>
      <c r="F40" s="9"/>
      <c r="G40" s="18">
        <v>2170544.9963030303</v>
      </c>
      <c r="H40" s="9">
        <v>0.5618425862040477</v>
      </c>
      <c r="I40" s="18">
        <f t="shared" ref="I40:L40" si="26">I39+I37</f>
        <v>522680.17</v>
      </c>
      <c r="J40" s="18">
        <f t="shared" si="26"/>
        <v>609545.76</v>
      </c>
      <c r="K40" s="18">
        <f t="shared" si="26"/>
        <v>520582.66</v>
      </c>
      <c r="L40" s="18">
        <f t="shared" si="26"/>
        <v>690484.75999999989</v>
      </c>
      <c r="M40" s="18">
        <f>M39+M37</f>
        <v>2343293.3499999992</v>
      </c>
      <c r="N40" s="9">
        <v>0.58067781492268344</v>
      </c>
      <c r="O40" s="18">
        <v>172748.35369696701</v>
      </c>
      <c r="P40" s="19">
        <v>7.958754782379529E-2</v>
      </c>
    </row>
    <row r="41" spans="1:16" s="12" customFormat="1" ht="50.15" customHeight="1" x14ac:dyDescent="0.3">
      <c r="A41" s="33">
        <v>2000002</v>
      </c>
      <c r="B41" s="2" t="s">
        <v>50</v>
      </c>
      <c r="C41" s="13">
        <v>3020</v>
      </c>
      <c r="D41" s="3">
        <v>8.2197738908952936E-4</v>
      </c>
      <c r="E41" s="14">
        <v>126.610867923775</v>
      </c>
      <c r="F41" s="3"/>
      <c r="G41" s="13">
        <v>3146.610867923775</v>
      </c>
      <c r="H41" s="3">
        <v>8.1449589426767178E-4</v>
      </c>
      <c r="I41" s="13">
        <v>295</v>
      </c>
      <c r="J41" s="13">
        <v>0</v>
      </c>
      <c r="K41" s="13">
        <v>1838</v>
      </c>
      <c r="L41" s="13">
        <v>3768.07</v>
      </c>
      <c r="M41" s="13">
        <v>5901.0700000000006</v>
      </c>
      <c r="N41" s="3">
        <v>1.4623096307194332E-3</v>
      </c>
      <c r="O41" s="13">
        <v>2754.4591320762256</v>
      </c>
      <c r="P41" s="15">
        <v>0.87537329771370731</v>
      </c>
    </row>
    <row r="42" spans="1:16" s="12" customFormat="1" ht="50.15" hidden="1" customHeight="1" x14ac:dyDescent="0.3">
      <c r="A42" s="33">
        <v>2040001</v>
      </c>
      <c r="B42" s="2" t="s">
        <v>51</v>
      </c>
      <c r="C42" s="13">
        <v>0</v>
      </c>
      <c r="D42" s="3">
        <v>0</v>
      </c>
      <c r="E42" s="14">
        <v>0</v>
      </c>
      <c r="F42" s="3"/>
      <c r="G42" s="13">
        <v>0</v>
      </c>
      <c r="H42" s="3">
        <v>0</v>
      </c>
      <c r="I42" s="3"/>
      <c r="J42" s="3"/>
      <c r="K42" s="3"/>
      <c r="L42" s="3"/>
      <c r="M42" s="13">
        <v>0</v>
      </c>
      <c r="N42" s="3">
        <v>0</v>
      </c>
      <c r="O42" s="13">
        <v>0</v>
      </c>
      <c r="P42" s="15">
        <v>0</v>
      </c>
    </row>
    <row r="43" spans="1:16" s="12" customFormat="1" ht="50.15" customHeight="1" x14ac:dyDescent="0.3">
      <c r="A43" s="4" t="s">
        <v>52</v>
      </c>
      <c r="B43" s="5" t="s">
        <v>53</v>
      </c>
      <c r="C43" s="16">
        <v>3020</v>
      </c>
      <c r="D43" s="6">
        <v>8.2197738908952936E-4</v>
      </c>
      <c r="E43" s="16">
        <v>126.610867923775</v>
      </c>
      <c r="F43" s="6"/>
      <c r="G43" s="16">
        <v>3146.610867923775</v>
      </c>
      <c r="H43" s="6">
        <v>8.1449589426767178E-4</v>
      </c>
      <c r="I43" s="16">
        <f t="shared" ref="I43:L43" si="27">SUM(I41:I42)</f>
        <v>295</v>
      </c>
      <c r="J43" s="16">
        <f t="shared" si="27"/>
        <v>0</v>
      </c>
      <c r="K43" s="16">
        <f t="shared" si="27"/>
        <v>1838</v>
      </c>
      <c r="L43" s="16">
        <f t="shared" si="27"/>
        <v>3768.07</v>
      </c>
      <c r="M43" s="16">
        <f>SUM(M41:M42)</f>
        <v>5901.0700000000006</v>
      </c>
      <c r="N43" s="6">
        <v>1.4623096307194332E-3</v>
      </c>
      <c r="O43" s="16">
        <v>2754.4591320762256</v>
      </c>
      <c r="P43" s="17">
        <v>0.87537329771370731</v>
      </c>
    </row>
    <row r="44" spans="1:16" s="12" customFormat="1" ht="50.15" customHeight="1" x14ac:dyDescent="0.3">
      <c r="A44" s="33">
        <v>2120003</v>
      </c>
      <c r="B44" s="2" t="s">
        <v>54</v>
      </c>
      <c r="C44" s="13">
        <v>24896</v>
      </c>
      <c r="D44" s="3">
        <v>6.7761420790638819E-3</v>
      </c>
      <c r="E44" s="14">
        <v>473.11670770144599</v>
      </c>
      <c r="F44" s="3"/>
      <c r="G44" s="13">
        <v>25369.116707701447</v>
      </c>
      <c r="H44" s="3">
        <v>6.5667609586737034E-3</v>
      </c>
      <c r="I44" s="13">
        <v>1455</v>
      </c>
      <c r="J44" s="13">
        <v>5263.56</v>
      </c>
      <c r="K44" s="13">
        <v>8628.61</v>
      </c>
      <c r="L44" s="13">
        <v>0</v>
      </c>
      <c r="M44" s="13">
        <v>15347.170000000002</v>
      </c>
      <c r="N44" s="3">
        <v>3.8030924044772161E-3</v>
      </c>
      <c r="O44" s="13">
        <v>-10021.946707701445</v>
      </c>
      <c r="P44" s="15">
        <v>-0.39504515758954373</v>
      </c>
    </row>
    <row r="45" spans="1:16" s="12" customFormat="1" ht="50.15" hidden="1" customHeight="1" x14ac:dyDescent="0.3">
      <c r="A45" s="33">
        <v>2140001</v>
      </c>
      <c r="B45" s="2" t="s">
        <v>55</v>
      </c>
      <c r="C45" s="13">
        <v>0</v>
      </c>
      <c r="D45" s="3">
        <v>0</v>
      </c>
      <c r="E45" s="14">
        <v>0</v>
      </c>
      <c r="F45" s="3"/>
      <c r="G45" s="13">
        <v>0</v>
      </c>
      <c r="H45" s="3">
        <v>0</v>
      </c>
      <c r="I45" s="3"/>
      <c r="J45" s="3"/>
      <c r="K45" s="3"/>
      <c r="L45" s="3"/>
      <c r="M45" s="13">
        <v>0</v>
      </c>
      <c r="N45" s="3">
        <v>0</v>
      </c>
      <c r="O45" s="13">
        <v>0</v>
      </c>
      <c r="P45" s="15">
        <v>0</v>
      </c>
    </row>
    <row r="46" spans="1:16" s="12" customFormat="1" ht="50.15" customHeight="1" x14ac:dyDescent="0.3">
      <c r="A46" s="4" t="s">
        <v>56</v>
      </c>
      <c r="B46" s="5" t="s">
        <v>57</v>
      </c>
      <c r="C46" s="16">
        <v>24896</v>
      </c>
      <c r="D46" s="6">
        <v>6.7761420790638819E-3</v>
      </c>
      <c r="E46" s="16">
        <v>473.11670770144599</v>
      </c>
      <c r="F46" s="6"/>
      <c r="G46" s="16">
        <v>25369.116707701447</v>
      </c>
      <c r="H46" s="6">
        <v>6.5667609586737034E-3</v>
      </c>
      <c r="I46" s="16">
        <f t="shared" ref="I46:L46" si="28">SUM(I44:I45)</f>
        <v>1455</v>
      </c>
      <c r="J46" s="16">
        <f t="shared" si="28"/>
        <v>5263.56</v>
      </c>
      <c r="K46" s="16">
        <f t="shared" si="28"/>
        <v>8628.61</v>
      </c>
      <c r="L46" s="16">
        <f t="shared" si="28"/>
        <v>0</v>
      </c>
      <c r="M46" s="16">
        <f>SUM(M44:M45)</f>
        <v>15347.170000000002</v>
      </c>
      <c r="N46" s="6">
        <v>3.8030924044772161E-3</v>
      </c>
      <c r="O46" s="16">
        <v>-10021.946707701445</v>
      </c>
      <c r="P46" s="17">
        <v>-0.39504515758954373</v>
      </c>
    </row>
    <row r="47" spans="1:16" s="12" customFormat="1" ht="50.15" customHeight="1" x14ac:dyDescent="0.3">
      <c r="A47" s="33">
        <v>2200001</v>
      </c>
      <c r="B47" s="2" t="s">
        <v>58</v>
      </c>
      <c r="C47" s="13">
        <v>558533</v>
      </c>
      <c r="D47" s="3">
        <v>0.15202036326501395</v>
      </c>
      <c r="E47" s="14">
        <v>14180.9813270798</v>
      </c>
      <c r="F47" s="3"/>
      <c r="G47" s="13">
        <v>572713.98132707982</v>
      </c>
      <c r="H47" s="3">
        <v>0.1482462261653571</v>
      </c>
      <c r="I47" s="13">
        <v>98758.989999999976</v>
      </c>
      <c r="J47" s="13">
        <v>223273.5499999999</v>
      </c>
      <c r="K47" s="13">
        <v>129342.55000000002</v>
      </c>
      <c r="L47" s="13">
        <v>196322.97999999998</v>
      </c>
      <c r="M47" s="13">
        <f>SUM(I47:L47)</f>
        <v>647698.06999999983</v>
      </c>
      <c r="N47" s="3">
        <v>0.16050226917480892</v>
      </c>
      <c r="O47" s="13">
        <v>74984.088672920247</v>
      </c>
      <c r="P47" s="15">
        <v>0.13092763773492805</v>
      </c>
    </row>
    <row r="48" spans="1:16" s="12" customFormat="1" ht="50.15" customHeight="1" x14ac:dyDescent="0.3">
      <c r="A48" s="33">
        <v>2210089</v>
      </c>
      <c r="B48" s="2" t="s">
        <v>59</v>
      </c>
      <c r="C48" s="13">
        <v>13149</v>
      </c>
      <c r="D48" s="3">
        <v>3.5788677778603385E-3</v>
      </c>
      <c r="E48" s="14">
        <v>193.45740275102301</v>
      </c>
      <c r="F48" s="3"/>
      <c r="G48" s="13">
        <v>13342.457402751023</v>
      </c>
      <c r="H48" s="3">
        <v>3.4536767430516824E-3</v>
      </c>
      <c r="I48" s="13">
        <v>619.90000000000009</v>
      </c>
      <c r="J48" s="13">
        <v>1557.8800000000008</v>
      </c>
      <c r="K48" s="13">
        <v>601.4</v>
      </c>
      <c r="L48" s="13">
        <v>8941.8100000000068</v>
      </c>
      <c r="M48" s="13">
        <f t="shared" ref="M48:M57" si="29">SUM(I48:L48)</f>
        <v>11720.990000000007</v>
      </c>
      <c r="N48" s="3">
        <v>2.9045099547312927E-3</v>
      </c>
      <c r="O48" s="13">
        <v>-1621.4674027510082</v>
      </c>
      <c r="P48" s="15">
        <v>-0.12152689372024414</v>
      </c>
    </row>
    <row r="49" spans="1:21" s="12" customFormat="1" ht="50.15" customHeight="1" x14ac:dyDescent="0.3">
      <c r="A49" s="33">
        <v>2220001</v>
      </c>
      <c r="B49" s="2" t="s">
        <v>60</v>
      </c>
      <c r="C49" s="13">
        <v>14836</v>
      </c>
      <c r="D49" s="3">
        <v>4.0380319683881649E-3</v>
      </c>
      <c r="E49" s="14">
        <v>332.92214794959102</v>
      </c>
      <c r="F49" s="3"/>
      <c r="G49" s="13">
        <v>15168.922147949592</v>
      </c>
      <c r="H49" s="3">
        <v>3.9264546296196769E-3</v>
      </c>
      <c r="I49" s="13">
        <v>3082.3599999999988</v>
      </c>
      <c r="J49" s="13">
        <v>4436.0300000000007</v>
      </c>
      <c r="K49" s="13">
        <v>3370.9299999999994</v>
      </c>
      <c r="L49" s="13">
        <v>3700.7499999999995</v>
      </c>
      <c r="M49" s="13">
        <f t="shared" si="29"/>
        <v>14590.07</v>
      </c>
      <c r="N49" s="3">
        <v>3.6154798831179221E-3</v>
      </c>
      <c r="O49" s="13">
        <v>-578.85214794959393</v>
      </c>
      <c r="P49" s="15">
        <v>-3.816040073933917E-2</v>
      </c>
    </row>
    <row r="50" spans="1:21" s="12" customFormat="1" ht="50.15" customHeight="1" x14ac:dyDescent="0.3">
      <c r="A50" s="33">
        <v>2240001</v>
      </c>
      <c r="B50" s="2" t="s">
        <v>61</v>
      </c>
      <c r="C50" s="13">
        <v>7927</v>
      </c>
      <c r="D50" s="3">
        <v>2.1575545573883112E-3</v>
      </c>
      <c r="E50" s="14">
        <v>142.84472308501299</v>
      </c>
      <c r="F50" s="3"/>
      <c r="G50" s="13">
        <v>8069.8447230850134</v>
      </c>
      <c r="H50" s="3">
        <v>2.0888682046240246E-3</v>
      </c>
      <c r="I50" s="13">
        <v>0</v>
      </c>
      <c r="J50" s="13">
        <v>0</v>
      </c>
      <c r="K50" s="13">
        <v>5961.01</v>
      </c>
      <c r="L50" s="13">
        <v>215.06000000000006</v>
      </c>
      <c r="M50" s="13">
        <f t="shared" si="29"/>
        <v>6176.0700000000006</v>
      </c>
      <c r="N50" s="3">
        <v>1.5304557717494233E-3</v>
      </c>
      <c r="O50" s="13">
        <v>-1893.7747230850136</v>
      </c>
      <c r="P50" s="15">
        <v>-0.23467300649138689</v>
      </c>
    </row>
    <row r="51" spans="1:21" s="12" customFormat="1" ht="50.15" customHeight="1" x14ac:dyDescent="0.3">
      <c r="A51" s="33">
        <v>2250001</v>
      </c>
      <c r="B51" s="2" t="s">
        <v>62</v>
      </c>
      <c r="C51" s="13">
        <v>19103</v>
      </c>
      <c r="D51" s="3">
        <v>5.199415252906384E-3</v>
      </c>
      <c r="E51" s="14">
        <v>-11536.02</v>
      </c>
      <c r="F51" s="3"/>
      <c r="G51" s="13">
        <v>7566.98</v>
      </c>
      <c r="H51" s="3">
        <v>1.9587023628607416E-3</v>
      </c>
      <c r="I51" s="13">
        <v>468.39999999999969</v>
      </c>
      <c r="J51" s="13">
        <v>670.19000000000017</v>
      </c>
      <c r="K51" s="13">
        <v>665.83999999999958</v>
      </c>
      <c r="L51" s="13">
        <v>3635.4300000000162</v>
      </c>
      <c r="M51" s="13">
        <f t="shared" si="29"/>
        <v>5439.8600000000151</v>
      </c>
      <c r="N51" s="3">
        <v>1.3480198790669282E-3</v>
      </c>
      <c r="O51" s="13">
        <v>-2127.1199999999571</v>
      </c>
      <c r="P51" s="15">
        <v>-0.28110554012300248</v>
      </c>
    </row>
    <row r="52" spans="1:21" s="12" customFormat="1" ht="50.15" customHeight="1" x14ac:dyDescent="0.3">
      <c r="A52" s="33">
        <v>2260003</v>
      </c>
      <c r="B52" s="2" t="s">
        <v>63</v>
      </c>
      <c r="C52" s="13">
        <v>238</v>
      </c>
      <c r="D52" s="3">
        <v>6.477835053089669E-5</v>
      </c>
      <c r="E52" s="14">
        <v>23.743592320617065</v>
      </c>
      <c r="F52" s="3"/>
      <c r="G52" s="13">
        <v>261.74359232061704</v>
      </c>
      <c r="H52" s="3">
        <v>6.7751968783061567E-5</v>
      </c>
      <c r="I52" s="13">
        <v>1436.8</v>
      </c>
      <c r="J52" s="13">
        <v>0</v>
      </c>
      <c r="K52" s="13">
        <v>0</v>
      </c>
      <c r="L52" s="13">
        <v>0</v>
      </c>
      <c r="M52" s="13">
        <f t="shared" si="29"/>
        <v>1436.8</v>
      </c>
      <c r="N52" s="3">
        <v>3.5604500157050863E-4</v>
      </c>
      <c r="O52" s="13">
        <v>1175.056407679383</v>
      </c>
      <c r="P52" s="15">
        <v>4.4893416387440102</v>
      </c>
    </row>
    <row r="53" spans="1:21" s="12" customFormat="1" ht="50.15" customHeight="1" x14ac:dyDescent="0.3">
      <c r="A53" s="33">
        <v>2260011</v>
      </c>
      <c r="B53" s="2" t="s">
        <v>64</v>
      </c>
      <c r="C53" s="13">
        <v>44573</v>
      </c>
      <c r="D53" s="3">
        <v>1.2131787471485958E-2</v>
      </c>
      <c r="E53" s="14">
        <v>1516.5053874606999</v>
      </c>
      <c r="F53" s="3"/>
      <c r="G53" s="13">
        <v>46089.505387460697</v>
      </c>
      <c r="H53" s="3">
        <v>1.1930205062720153E-2</v>
      </c>
      <c r="I53" s="13">
        <v>8000.93</v>
      </c>
      <c r="J53" s="13">
        <v>6807.21</v>
      </c>
      <c r="K53" s="13">
        <v>4504.38</v>
      </c>
      <c r="L53" s="13">
        <v>18359.95</v>
      </c>
      <c r="M53" s="13">
        <f t="shared" si="29"/>
        <v>37672.47</v>
      </c>
      <c r="N53" s="3">
        <v>9.3353943766111783E-3</v>
      </c>
      <c r="O53" s="13">
        <v>-8417.0353874606953</v>
      </c>
      <c r="P53" s="15">
        <v>-0.18262368660069564</v>
      </c>
    </row>
    <row r="54" spans="1:21" s="12" customFormat="1" ht="50.15" customHeight="1" x14ac:dyDescent="0.3">
      <c r="A54" s="33">
        <v>2260039</v>
      </c>
      <c r="B54" s="2" t="s">
        <v>65</v>
      </c>
      <c r="C54" s="13">
        <v>4534</v>
      </c>
      <c r="D54" s="3">
        <v>1.2340547954079225E-3</v>
      </c>
      <c r="E54" s="14">
        <v>270.35655342111704</v>
      </c>
      <c r="F54" s="3"/>
      <c r="G54" s="13">
        <v>4804.3565534211175</v>
      </c>
      <c r="H54" s="3">
        <v>1.2436010843442735E-3</v>
      </c>
      <c r="I54" s="13">
        <v>438.83999999999975</v>
      </c>
      <c r="J54" s="13">
        <v>-2262.7400000000034</v>
      </c>
      <c r="K54" s="13">
        <v>-420.02</v>
      </c>
      <c r="L54" s="13">
        <v>1873.88</v>
      </c>
      <c r="M54" s="13">
        <f t="shared" si="29"/>
        <v>-370.0400000000036</v>
      </c>
      <c r="N54" s="3">
        <v>-9.1697447369956401E-5</v>
      </c>
      <c r="O54" s="13">
        <v>-5174.3965534211238</v>
      </c>
      <c r="P54" s="15">
        <v>-1.0770217605386732</v>
      </c>
    </row>
    <row r="55" spans="1:21" s="12" customFormat="1" ht="50.15" customHeight="1" x14ac:dyDescent="0.3">
      <c r="A55" s="33">
        <v>2260089</v>
      </c>
      <c r="B55" s="2" t="s">
        <v>66</v>
      </c>
      <c r="C55" s="13">
        <v>7543</v>
      </c>
      <c r="D55" s="3">
        <v>2.0530382271199735E-3</v>
      </c>
      <c r="E55" s="14">
        <v>269.01</v>
      </c>
      <c r="F55" s="3"/>
      <c r="G55" s="13">
        <v>7812.01</v>
      </c>
      <c r="H55" s="3">
        <v>2.0221280412650411E-3</v>
      </c>
      <c r="I55" s="13">
        <v>1176.8800000000001</v>
      </c>
      <c r="J55" s="13">
        <v>6588.5300000000007</v>
      </c>
      <c r="K55" s="13">
        <v>944.67000000000007</v>
      </c>
      <c r="L55" s="13">
        <v>5127.0099999999993</v>
      </c>
      <c r="M55" s="13">
        <f t="shared" si="29"/>
        <v>13837.09</v>
      </c>
      <c r="N55" s="3">
        <v>3.4288883148533332E-3</v>
      </c>
      <c r="O55" s="13">
        <v>6025.0799999999981</v>
      </c>
      <c r="P55" s="15">
        <v>0.77125861334022838</v>
      </c>
    </row>
    <row r="56" spans="1:21" s="12" customFormat="1" ht="50.15" customHeight="1" x14ac:dyDescent="0.3">
      <c r="A56" s="33">
        <v>2270008</v>
      </c>
      <c r="B56" s="2" t="s">
        <v>67</v>
      </c>
      <c r="C56" s="13">
        <v>10879</v>
      </c>
      <c r="D56" s="3">
        <v>2.9610238463261556E-3</v>
      </c>
      <c r="E56" s="14">
        <v>315.64730424821198</v>
      </c>
      <c r="F56" s="3"/>
      <c r="G56" s="13">
        <v>11194.647304248212</v>
      </c>
      <c r="H56" s="3">
        <v>2.8977190538660869E-3</v>
      </c>
      <c r="I56" s="13">
        <v>0</v>
      </c>
      <c r="J56" s="13">
        <v>1462.74</v>
      </c>
      <c r="K56" s="13">
        <v>705.05</v>
      </c>
      <c r="L56" s="13">
        <v>6209.2899999999991</v>
      </c>
      <c r="M56" s="13">
        <f t="shared" si="29"/>
        <v>8377.0799999999981</v>
      </c>
      <c r="N56" s="3">
        <v>2.0758751821800367E-3</v>
      </c>
      <c r="O56" s="13">
        <v>-2817.5673042482122</v>
      </c>
      <c r="P56" s="15">
        <v>-0.25168879623201568</v>
      </c>
    </row>
    <row r="57" spans="1:21" s="12" customFormat="1" ht="50.15" customHeight="1" x14ac:dyDescent="0.3">
      <c r="A57" s="33">
        <v>2270089</v>
      </c>
      <c r="B57" s="2" t="s">
        <v>68</v>
      </c>
      <c r="C57" s="13">
        <v>83412</v>
      </c>
      <c r="D57" s="3">
        <v>2.270290661547544E-2</v>
      </c>
      <c r="E57" s="14">
        <v>1476.8876771247899</v>
      </c>
      <c r="F57" s="3"/>
      <c r="G57" s="13">
        <v>84888.887677124789</v>
      </c>
      <c r="H57" s="3">
        <v>2.1973371790833914E-2</v>
      </c>
      <c r="I57" s="13">
        <v>3888.0499999999997</v>
      </c>
      <c r="J57" s="13">
        <v>15696.540000000003</v>
      </c>
      <c r="K57" s="13">
        <v>3100</v>
      </c>
      <c r="L57" s="13">
        <v>34309.56</v>
      </c>
      <c r="M57" s="13">
        <f t="shared" si="29"/>
        <v>56994.15</v>
      </c>
      <c r="N57" s="3">
        <v>1.4123386850125123E-2</v>
      </c>
      <c r="O57" s="13">
        <v>-27894.737677124867</v>
      </c>
      <c r="P57" s="15">
        <v>-0.32860293544218189</v>
      </c>
    </row>
    <row r="58" spans="1:21" s="12" customFormat="1" ht="50.15" customHeight="1" x14ac:dyDescent="0.3">
      <c r="A58" s="4" t="s">
        <v>69</v>
      </c>
      <c r="B58" s="5" t="s">
        <v>70</v>
      </c>
      <c r="C58" s="16">
        <v>764727</v>
      </c>
      <c r="D58" s="6">
        <v>0.2081418221279035</v>
      </c>
      <c r="E58" s="16">
        <v>7186.3361154408622</v>
      </c>
      <c r="F58" s="6"/>
      <c r="G58" s="16">
        <v>771913.33611544082</v>
      </c>
      <c r="H58" s="6">
        <v>0.19980870510732573</v>
      </c>
      <c r="I58" s="16">
        <f t="shared" ref="I58:L58" si="30">SUM(I47:I57)</f>
        <v>117871.14999999998</v>
      </c>
      <c r="J58" s="16">
        <f t="shared" si="30"/>
        <v>258229.92999999991</v>
      </c>
      <c r="K58" s="16">
        <f t="shared" si="30"/>
        <v>148775.81000000003</v>
      </c>
      <c r="L58" s="16">
        <f t="shared" si="30"/>
        <v>278695.72000000003</v>
      </c>
      <c r="M58" s="16">
        <f>SUM(M47:M57)</f>
        <v>803572.60999999964</v>
      </c>
      <c r="N58" s="6">
        <v>0.19912862694144462</v>
      </c>
      <c r="O58" s="16">
        <v>31659.273884558934</v>
      </c>
      <c r="P58" s="17">
        <v>4.1014026320467974E-2</v>
      </c>
    </row>
    <row r="59" spans="1:21" s="12" customFormat="1" ht="50.15" customHeight="1" x14ac:dyDescent="0.3">
      <c r="A59" s="33">
        <v>2300001</v>
      </c>
      <c r="B59" s="2" t="s">
        <v>71</v>
      </c>
      <c r="C59" s="13">
        <v>114074</v>
      </c>
      <c r="D59" s="3">
        <v>3.1048426716224826E-2</v>
      </c>
      <c r="E59" s="14">
        <v>1447.7741606828199</v>
      </c>
      <c r="F59" s="3"/>
      <c r="G59" s="13">
        <v>115521.77416068282</v>
      </c>
      <c r="H59" s="3">
        <v>2.9902652314449673E-2</v>
      </c>
      <c r="I59" s="13">
        <v>15769.649999999998</v>
      </c>
      <c r="J59" s="13">
        <v>33807.310000000012</v>
      </c>
      <c r="K59" s="13">
        <v>15886.189999999999</v>
      </c>
      <c r="L59" s="13">
        <v>60766.009999999937</v>
      </c>
      <c r="M59" s="13">
        <f>SUM(I59:L59)</f>
        <v>126229.15999999995</v>
      </c>
      <c r="N59" s="3">
        <v>3.1280109598026171E-2</v>
      </c>
      <c r="O59" s="13">
        <v>10707.385839317227</v>
      </c>
      <c r="P59" s="15">
        <v>9.2687165836147833E-2</v>
      </c>
    </row>
    <row r="60" spans="1:21" s="12" customFormat="1" ht="50.15" customHeight="1" x14ac:dyDescent="0.3">
      <c r="A60" s="4" t="s">
        <v>72</v>
      </c>
      <c r="B60" s="5" t="s">
        <v>73</v>
      </c>
      <c r="C60" s="16">
        <v>114074</v>
      </c>
      <c r="D60" s="6">
        <v>3.1048426716224826E-2</v>
      </c>
      <c r="E60" s="16">
        <v>1447.7741606828199</v>
      </c>
      <c r="F60" s="6"/>
      <c r="G60" s="16">
        <v>115521.77416068282</v>
      </c>
      <c r="H60" s="6">
        <v>2.9902652314449673E-2</v>
      </c>
      <c r="I60" s="16">
        <f>SUM(I59)</f>
        <v>15769.649999999998</v>
      </c>
      <c r="J60" s="16">
        <f t="shared" ref="J60:M60" si="31">SUM(J59)</f>
        <v>33807.310000000012</v>
      </c>
      <c r="K60" s="16">
        <f t="shared" si="31"/>
        <v>15886.189999999999</v>
      </c>
      <c r="L60" s="16">
        <f t="shared" si="31"/>
        <v>60766.009999999937</v>
      </c>
      <c r="M60" s="16">
        <f t="shared" si="31"/>
        <v>126229.15999999995</v>
      </c>
      <c r="N60" s="6">
        <v>3.1280109598026171E-2</v>
      </c>
      <c r="O60" s="16">
        <v>10707.385839317227</v>
      </c>
      <c r="P60" s="17">
        <v>9.2687165836147833E-2</v>
      </c>
    </row>
    <row r="61" spans="1:21" s="12" customFormat="1" ht="50.15" customHeight="1" x14ac:dyDescent="0.3">
      <c r="A61" s="33">
        <v>2400001</v>
      </c>
      <c r="B61" s="2" t="s">
        <v>74</v>
      </c>
      <c r="C61" s="13">
        <v>34114</v>
      </c>
      <c r="D61" s="3">
        <v>9.2850783613907962E-3</v>
      </c>
      <c r="E61" s="14">
        <v>975.29</v>
      </c>
      <c r="F61" s="3"/>
      <c r="G61" s="13">
        <v>35089.29</v>
      </c>
      <c r="H61" s="3">
        <v>9.0828144430282354E-3</v>
      </c>
      <c r="I61" s="13">
        <v>3962.18</v>
      </c>
      <c r="J61" s="13">
        <v>12383.199999999999</v>
      </c>
      <c r="K61" s="13">
        <v>3082.31</v>
      </c>
      <c r="L61" s="13">
        <v>11779.689999999999</v>
      </c>
      <c r="M61" s="13">
        <f>SUM(I61:L61)</f>
        <v>31207.379999999997</v>
      </c>
      <c r="N61" s="3">
        <v>7.7333182496599822E-3</v>
      </c>
      <c r="O61" s="13">
        <v>-3881.9099999999962</v>
      </c>
      <c r="P61" s="15">
        <v>-0.11062948267120812</v>
      </c>
    </row>
    <row r="62" spans="1:21" s="12" customFormat="1" ht="50.15" customHeight="1" x14ac:dyDescent="0.3">
      <c r="A62" s="4" t="s">
        <v>75</v>
      </c>
      <c r="B62" s="5" t="s">
        <v>76</v>
      </c>
      <c r="C62" s="16">
        <v>34114</v>
      </c>
      <c r="D62" s="6">
        <v>9.2850783613907962E-3</v>
      </c>
      <c r="E62" s="16">
        <v>975.29</v>
      </c>
      <c r="F62" s="6"/>
      <c r="G62" s="16">
        <v>35089.29</v>
      </c>
      <c r="H62" s="6">
        <v>9.0828144430282354E-3</v>
      </c>
      <c r="I62" s="16">
        <f t="shared" ref="I62:L62" si="32">SUM(I61)</f>
        <v>3962.18</v>
      </c>
      <c r="J62" s="16">
        <f t="shared" si="32"/>
        <v>12383.199999999999</v>
      </c>
      <c r="K62" s="16">
        <f t="shared" si="32"/>
        <v>3082.31</v>
      </c>
      <c r="L62" s="16">
        <f t="shared" si="32"/>
        <v>11779.689999999999</v>
      </c>
      <c r="M62" s="16">
        <f>SUM(M61)</f>
        <v>31207.379999999997</v>
      </c>
      <c r="N62" s="6">
        <v>7.7333182496599822E-3</v>
      </c>
      <c r="O62" s="16">
        <v>-3881.9099999999962</v>
      </c>
      <c r="P62" s="17">
        <v>-0.11062948267120812</v>
      </c>
    </row>
    <row r="63" spans="1:21" s="12" customFormat="1" ht="50.15" customHeight="1" x14ac:dyDescent="0.3">
      <c r="A63" s="33">
        <v>2510002</v>
      </c>
      <c r="B63" s="2" t="s">
        <v>77</v>
      </c>
      <c r="C63" s="13">
        <v>458804</v>
      </c>
      <c r="D63" s="3">
        <v>0.12487632914696438</v>
      </c>
      <c r="E63" s="14">
        <v>9436.6</v>
      </c>
      <c r="F63" s="3"/>
      <c r="G63" s="13">
        <v>468240.6</v>
      </c>
      <c r="H63" s="3">
        <v>0.12120343513625399</v>
      </c>
      <c r="I63" s="13">
        <v>64605.520000000004</v>
      </c>
      <c r="J63" s="13">
        <v>77294.12</v>
      </c>
      <c r="K63" s="13">
        <v>76544.300000000017</v>
      </c>
      <c r="L63" s="13">
        <v>284923.39999999997</v>
      </c>
      <c r="M63" s="13">
        <v>503367.3399999995</v>
      </c>
      <c r="N63" s="3">
        <v>0.12473651542374901</v>
      </c>
      <c r="O63" s="13">
        <v>35126.739999999525</v>
      </c>
      <c r="P63" s="15">
        <v>7.5018569513193703E-2</v>
      </c>
      <c r="U63" s="20"/>
    </row>
    <row r="64" spans="1:21" s="12" customFormat="1" ht="50.15" customHeight="1" x14ac:dyDescent="0.3">
      <c r="A64" s="4" t="s">
        <v>78</v>
      </c>
      <c r="B64" s="5" t="s">
        <v>77</v>
      </c>
      <c r="C64" s="16">
        <v>458804</v>
      </c>
      <c r="D64" s="6">
        <v>0.12487632914696438</v>
      </c>
      <c r="E64" s="16">
        <v>9436.6</v>
      </c>
      <c r="F64" s="6"/>
      <c r="G64" s="16">
        <v>468240.6</v>
      </c>
      <c r="H64" s="6">
        <v>0.12120343513625399</v>
      </c>
      <c r="I64" s="16">
        <f>SUM(I63)</f>
        <v>64605.520000000004</v>
      </c>
      <c r="J64" s="16">
        <f t="shared" ref="J64:L64" si="33">SUM(J63)</f>
        <v>77294.12</v>
      </c>
      <c r="K64" s="16">
        <f t="shared" si="33"/>
        <v>76544.300000000017</v>
      </c>
      <c r="L64" s="16">
        <f t="shared" si="33"/>
        <v>284923.39999999997</v>
      </c>
      <c r="M64" s="16">
        <f>SUM(M63)</f>
        <v>503367.3399999995</v>
      </c>
      <c r="N64" s="6">
        <v>0.12473651542374901</v>
      </c>
      <c r="O64" s="16">
        <v>35126.739999999525</v>
      </c>
      <c r="P64" s="17">
        <v>7.5018569513193703E-2</v>
      </c>
    </row>
    <row r="65" spans="1:16" s="12" customFormat="1" ht="50.15" customHeight="1" x14ac:dyDescent="0.3">
      <c r="A65" s="7"/>
      <c r="B65" s="8" t="s">
        <v>79</v>
      </c>
      <c r="C65" s="18">
        <v>1399635</v>
      </c>
      <c r="D65" s="9">
        <v>0.38094977582063694</v>
      </c>
      <c r="E65" s="18">
        <v>19645.727851748903</v>
      </c>
      <c r="F65" s="9"/>
      <c r="G65" s="18">
        <v>1419280.7278517489</v>
      </c>
      <c r="H65" s="9">
        <v>0.36737886385399904</v>
      </c>
      <c r="I65" s="18">
        <f>I64+I62+I60+I58+I46+I43</f>
        <v>203958.49999999997</v>
      </c>
      <c r="J65" s="18">
        <f t="shared" ref="J65:M65" si="34">J64+J62+J60+J58+J46+J43</f>
        <v>386978.11999999994</v>
      </c>
      <c r="K65" s="18">
        <f t="shared" si="34"/>
        <v>254755.22000000003</v>
      </c>
      <c r="L65" s="18">
        <f t="shared" si="34"/>
        <v>639932.8899999999</v>
      </c>
      <c r="M65" s="18">
        <f t="shared" si="34"/>
        <v>1485624.7299999991</v>
      </c>
      <c r="N65" s="9">
        <v>0.36814397224807643</v>
      </c>
      <c r="O65" s="18">
        <v>66344.002148250351</v>
      </c>
      <c r="P65" s="19">
        <v>4.6744805905079775E-2</v>
      </c>
    </row>
    <row r="66" spans="1:16" s="12" customFormat="1" ht="50.15" customHeight="1" x14ac:dyDescent="0.3">
      <c r="A66" s="33">
        <v>3490001</v>
      </c>
      <c r="B66" s="2" t="s">
        <v>80</v>
      </c>
      <c r="C66" s="13">
        <v>1413</v>
      </c>
      <c r="D66" s="3">
        <v>3.8458743403427319E-4</v>
      </c>
      <c r="E66" s="14">
        <v>84.507671624873723</v>
      </c>
      <c r="F66" s="3"/>
      <c r="G66" s="13">
        <v>1497.5076716248736</v>
      </c>
      <c r="H66" s="3">
        <v>3.8762780063033436E-4</v>
      </c>
      <c r="I66" s="13">
        <v>27.21</v>
      </c>
      <c r="J66" s="13">
        <v>4234.99</v>
      </c>
      <c r="K66" s="13">
        <v>0</v>
      </c>
      <c r="L66" s="13">
        <v>526.73</v>
      </c>
      <c r="M66" s="13">
        <v>4788.93</v>
      </c>
      <c r="N66" s="3">
        <v>1.186716724228185E-3</v>
      </c>
      <c r="O66" s="13">
        <v>3291.4223283751267</v>
      </c>
      <c r="P66" s="15">
        <v>2.1979335336584702</v>
      </c>
    </row>
    <row r="67" spans="1:16" s="12" customFormat="1" ht="50.15" customHeight="1" x14ac:dyDescent="0.3">
      <c r="A67" s="4" t="s">
        <v>81</v>
      </c>
      <c r="B67" s="5" t="s">
        <v>80</v>
      </c>
      <c r="C67" s="16">
        <v>1413</v>
      </c>
      <c r="D67" s="6">
        <v>3.8458743403427319E-4</v>
      </c>
      <c r="E67" s="16">
        <v>84.507671624873723</v>
      </c>
      <c r="F67" s="6"/>
      <c r="G67" s="16">
        <v>1497.5076716248736</v>
      </c>
      <c r="H67" s="6">
        <v>3.8762780063033436E-4</v>
      </c>
      <c r="I67" s="16">
        <f>SUM(I66)</f>
        <v>27.21</v>
      </c>
      <c r="J67" s="16">
        <f t="shared" ref="J67:M67" si="35">SUM(J66)</f>
        <v>4234.99</v>
      </c>
      <c r="K67" s="16">
        <f t="shared" si="35"/>
        <v>0</v>
      </c>
      <c r="L67" s="16">
        <f t="shared" si="35"/>
        <v>526.73</v>
      </c>
      <c r="M67" s="16">
        <f t="shared" si="35"/>
        <v>4788.93</v>
      </c>
      <c r="N67" s="6">
        <v>1.186716724228185E-3</v>
      </c>
      <c r="O67" s="16">
        <v>3291.4223283751267</v>
      </c>
      <c r="P67" s="17">
        <v>2.1979335336584702</v>
      </c>
    </row>
    <row r="68" spans="1:16" s="12" customFormat="1" ht="50.15" customHeight="1" x14ac:dyDescent="0.3">
      <c r="A68" s="7"/>
      <c r="B68" s="8" t="s">
        <v>82</v>
      </c>
      <c r="C68" s="18">
        <v>1413</v>
      </c>
      <c r="D68" s="9">
        <v>3.8458743403427319E-4</v>
      </c>
      <c r="E68" s="18">
        <v>84.507671624873723</v>
      </c>
      <c r="F68" s="9"/>
      <c r="G68" s="18">
        <v>1497.5076716248736</v>
      </c>
      <c r="H68" s="9">
        <v>3.8762780063033436E-4</v>
      </c>
      <c r="I68" s="18">
        <f>I67</f>
        <v>27.21</v>
      </c>
      <c r="J68" s="18">
        <f t="shared" ref="J68:L68" si="36">J67</f>
        <v>4234.99</v>
      </c>
      <c r="K68" s="18">
        <f t="shared" si="36"/>
        <v>0</v>
      </c>
      <c r="L68" s="18">
        <f t="shared" si="36"/>
        <v>526.73</v>
      </c>
      <c r="M68" s="18">
        <v>4788.93</v>
      </c>
      <c r="N68" s="9">
        <v>1.186716724228185E-3</v>
      </c>
      <c r="O68" s="18">
        <v>3291.4223283751267</v>
      </c>
      <c r="P68" s="19">
        <v>2.1979335336584702</v>
      </c>
    </row>
    <row r="69" spans="1:16" s="12" customFormat="1" ht="50.15" hidden="1" customHeight="1" x14ac:dyDescent="0.3">
      <c r="A69" s="33">
        <v>4300001</v>
      </c>
      <c r="B69" s="2" t="s">
        <v>83</v>
      </c>
      <c r="C69" s="13">
        <v>0</v>
      </c>
      <c r="D69" s="3">
        <v>0</v>
      </c>
      <c r="E69" s="14">
        <v>0</v>
      </c>
      <c r="F69" s="3"/>
      <c r="G69" s="13">
        <v>0</v>
      </c>
      <c r="H69" s="3">
        <v>0</v>
      </c>
      <c r="I69" s="3"/>
      <c r="J69" s="3"/>
      <c r="K69" s="3"/>
      <c r="L69" s="3"/>
      <c r="M69" s="13">
        <v>0</v>
      </c>
      <c r="N69" s="3">
        <v>0</v>
      </c>
      <c r="O69" s="13">
        <v>0</v>
      </c>
      <c r="P69" s="15">
        <v>0</v>
      </c>
    </row>
    <row r="70" spans="1:16" s="12" customFormat="1" ht="50.15" hidden="1" customHeight="1" x14ac:dyDescent="0.3">
      <c r="A70" s="4" t="s">
        <v>84</v>
      </c>
      <c r="B70" s="5" t="s">
        <v>85</v>
      </c>
      <c r="C70" s="16">
        <v>0</v>
      </c>
      <c r="D70" s="6">
        <v>0</v>
      </c>
      <c r="E70" s="16">
        <v>0</v>
      </c>
      <c r="F70" s="6"/>
      <c r="G70" s="16">
        <v>0</v>
      </c>
      <c r="H70" s="6">
        <v>0</v>
      </c>
      <c r="I70" s="6"/>
      <c r="J70" s="6"/>
      <c r="K70" s="6"/>
      <c r="L70" s="6"/>
      <c r="M70" s="16">
        <v>0</v>
      </c>
      <c r="N70" s="6">
        <v>0</v>
      </c>
      <c r="O70" s="16">
        <v>0</v>
      </c>
      <c r="P70" s="17">
        <v>0</v>
      </c>
    </row>
    <row r="71" spans="1:16" s="12" customFormat="1" ht="50.15" customHeight="1" x14ac:dyDescent="0.3">
      <c r="A71" s="33">
        <v>4405200</v>
      </c>
      <c r="B71" s="2" t="s">
        <v>86</v>
      </c>
      <c r="C71" s="13">
        <v>0</v>
      </c>
      <c r="D71" s="3">
        <v>0</v>
      </c>
      <c r="E71" s="14">
        <v>18000</v>
      </c>
      <c r="F71" s="3"/>
      <c r="G71" s="13">
        <v>18000</v>
      </c>
      <c r="H71" s="3">
        <v>4.6592752368175084E-3</v>
      </c>
      <c r="I71" s="13">
        <v>0</v>
      </c>
      <c r="J71" s="13">
        <v>0</v>
      </c>
      <c r="K71" s="13">
        <v>14272.58</v>
      </c>
      <c r="L71" s="13">
        <v>0</v>
      </c>
      <c r="M71" s="13">
        <v>14272.58</v>
      </c>
      <c r="N71" s="3">
        <v>3.5368045437884259E-3</v>
      </c>
      <c r="O71" s="13">
        <v>-3727.42</v>
      </c>
      <c r="P71" s="15">
        <v>-0.2070788888888889</v>
      </c>
    </row>
    <row r="72" spans="1:16" s="12" customFormat="1" ht="50.15" customHeight="1" x14ac:dyDescent="0.3">
      <c r="A72" s="33">
        <v>4490008</v>
      </c>
      <c r="B72" s="2" t="s">
        <v>87</v>
      </c>
      <c r="C72" s="13">
        <v>120515</v>
      </c>
      <c r="D72" s="3">
        <v>3.2801524849710141E-2</v>
      </c>
      <c r="E72" s="14">
        <v>0</v>
      </c>
      <c r="F72" s="3"/>
      <c r="G72" s="13">
        <v>120515</v>
      </c>
      <c r="H72" s="3">
        <v>3.1195141953614555E-2</v>
      </c>
      <c r="I72" s="13">
        <v>92738.539999999979</v>
      </c>
      <c r="J72" s="13">
        <v>22028.339999999997</v>
      </c>
      <c r="K72" s="13">
        <v>75145.260000000009</v>
      </c>
      <c r="L72" s="13">
        <v>-11917.31</v>
      </c>
      <c r="M72" s="13">
        <v>177994.82999999993</v>
      </c>
      <c r="N72" s="3">
        <v>4.4107857410142254E-2</v>
      </c>
      <c r="O72" s="13">
        <v>57479.829999999929</v>
      </c>
      <c r="P72" s="15">
        <v>0.47695166576774617</v>
      </c>
    </row>
    <row r="73" spans="1:16" s="12" customFormat="1" ht="50.15" customHeight="1" x14ac:dyDescent="0.3">
      <c r="A73" s="4" t="s">
        <v>22</v>
      </c>
      <c r="B73" s="5" t="s">
        <v>88</v>
      </c>
      <c r="C73" s="16">
        <v>120515</v>
      </c>
      <c r="D73" s="6">
        <v>3.2801524849710141E-2</v>
      </c>
      <c r="E73" s="16">
        <v>18000</v>
      </c>
      <c r="F73" s="6"/>
      <c r="G73" s="16">
        <v>138515</v>
      </c>
      <c r="H73" s="6">
        <v>3.5854417190432065E-2</v>
      </c>
      <c r="I73" s="16">
        <f>SUM(I71:I72)</f>
        <v>92738.539999999979</v>
      </c>
      <c r="J73" s="16">
        <f t="shared" ref="J73:M73" si="37">SUM(J71:J72)</f>
        <v>22028.339999999997</v>
      </c>
      <c r="K73" s="16">
        <f t="shared" si="37"/>
        <v>89417.840000000011</v>
      </c>
      <c r="L73" s="16">
        <f t="shared" si="37"/>
        <v>-11917.31</v>
      </c>
      <c r="M73" s="16">
        <f t="shared" si="37"/>
        <v>192267.40999999992</v>
      </c>
      <c r="N73" s="6">
        <v>4.7644661953930682E-2</v>
      </c>
      <c r="O73" s="16">
        <v>53752.409999999916</v>
      </c>
      <c r="P73" s="17">
        <v>0.38806201494422926</v>
      </c>
    </row>
    <row r="74" spans="1:16" s="12" customFormat="1" ht="50.15" hidden="1" customHeight="1" x14ac:dyDescent="0.3">
      <c r="A74" s="33">
        <v>4820001</v>
      </c>
      <c r="B74" s="2" t="s">
        <v>89</v>
      </c>
      <c r="C74" s="13">
        <v>0</v>
      </c>
      <c r="D74" s="3">
        <v>0</v>
      </c>
      <c r="E74" s="14">
        <v>0</v>
      </c>
      <c r="F74" s="3"/>
      <c r="G74" s="13">
        <v>0</v>
      </c>
      <c r="H74" s="3">
        <v>0</v>
      </c>
      <c r="I74" s="3"/>
      <c r="J74" s="3"/>
      <c r="K74" s="3"/>
      <c r="L74" s="3"/>
      <c r="M74" s="13">
        <v>0</v>
      </c>
      <c r="N74" s="3">
        <v>0</v>
      </c>
      <c r="O74" s="13">
        <v>0</v>
      </c>
      <c r="P74" s="15">
        <v>0</v>
      </c>
    </row>
    <row r="75" spans="1:16" s="12" customFormat="1" ht="50.15" hidden="1" customHeight="1" x14ac:dyDescent="0.3">
      <c r="A75" s="4" t="s">
        <v>27</v>
      </c>
      <c r="B75" s="5" t="s">
        <v>90</v>
      </c>
      <c r="C75" s="16">
        <v>0</v>
      </c>
      <c r="D75" s="6">
        <v>0</v>
      </c>
      <c r="E75" s="16">
        <v>0</v>
      </c>
      <c r="F75" s="6"/>
      <c r="G75" s="16">
        <v>0</v>
      </c>
      <c r="H75" s="6">
        <v>0</v>
      </c>
      <c r="I75" s="6"/>
      <c r="J75" s="6"/>
      <c r="K75" s="6"/>
      <c r="L75" s="6"/>
      <c r="M75" s="16">
        <v>0</v>
      </c>
      <c r="N75" s="6">
        <v>0</v>
      </c>
      <c r="O75" s="16">
        <v>0</v>
      </c>
      <c r="P75" s="17">
        <v>0</v>
      </c>
    </row>
    <row r="76" spans="1:16" s="12" customFormat="1" ht="50.15" customHeight="1" x14ac:dyDescent="0.3">
      <c r="A76" s="7"/>
      <c r="B76" s="8" t="s">
        <v>31</v>
      </c>
      <c r="C76" s="18">
        <v>120515</v>
      </c>
      <c r="D76" s="9">
        <v>3.2801524849710141E-2</v>
      </c>
      <c r="E76" s="18">
        <v>18000</v>
      </c>
      <c r="F76" s="9"/>
      <c r="G76" s="18">
        <v>138515</v>
      </c>
      <c r="H76" s="9">
        <v>3.5854417190432065E-2</v>
      </c>
      <c r="I76" s="18">
        <f>I73</f>
        <v>92738.539999999979</v>
      </c>
      <c r="J76" s="18">
        <f t="shared" ref="J76:M76" si="38">J73</f>
        <v>22028.339999999997</v>
      </c>
      <c r="K76" s="18">
        <f t="shared" si="38"/>
        <v>89417.840000000011</v>
      </c>
      <c r="L76" s="18">
        <f t="shared" si="38"/>
        <v>-11917.31</v>
      </c>
      <c r="M76" s="18">
        <f t="shared" si="38"/>
        <v>192267.40999999992</v>
      </c>
      <c r="N76" s="9">
        <v>4.7644661953930682E-2</v>
      </c>
      <c r="O76" s="18">
        <v>53752.409999999916</v>
      </c>
      <c r="P76" s="19">
        <v>0.38806201494422926</v>
      </c>
    </row>
    <row r="77" spans="1:16" s="12" customFormat="1" ht="50.15" customHeight="1" x14ac:dyDescent="0.3">
      <c r="A77" s="33">
        <v>62000001</v>
      </c>
      <c r="B77" s="2" t="s">
        <v>91</v>
      </c>
      <c r="C77" s="13">
        <v>0</v>
      </c>
      <c r="D77" s="3">
        <v>0</v>
      </c>
      <c r="E77" s="14">
        <v>0</v>
      </c>
      <c r="F77" s="3"/>
      <c r="G77" s="13">
        <v>0</v>
      </c>
      <c r="H77" s="3">
        <v>0</v>
      </c>
      <c r="I77" s="13">
        <v>2250</v>
      </c>
      <c r="J77" s="13">
        <v>0</v>
      </c>
      <c r="K77" s="13">
        <v>0</v>
      </c>
      <c r="L77" s="13">
        <v>0</v>
      </c>
      <c r="M77" s="13">
        <v>2250</v>
      </c>
      <c r="N77" s="3">
        <v>5.5755933569991958E-4</v>
      </c>
      <c r="O77" s="13">
        <v>2250</v>
      </c>
      <c r="P77" s="15">
        <v>0</v>
      </c>
    </row>
    <row r="78" spans="1:16" s="12" customFormat="1" ht="50.15" customHeight="1" x14ac:dyDescent="0.3">
      <c r="A78" s="4"/>
      <c r="B78" s="5" t="s">
        <v>91</v>
      </c>
      <c r="C78" s="16">
        <v>0</v>
      </c>
      <c r="D78" s="6">
        <v>0</v>
      </c>
      <c r="E78" s="16">
        <v>0</v>
      </c>
      <c r="F78" s="6"/>
      <c r="G78" s="16">
        <v>0</v>
      </c>
      <c r="H78" s="6">
        <v>0</v>
      </c>
      <c r="I78" s="16">
        <f>SUM(I77)</f>
        <v>2250</v>
      </c>
      <c r="J78" s="16">
        <f t="shared" ref="J78:M78" si="39">SUM(J77)</f>
        <v>0</v>
      </c>
      <c r="K78" s="16">
        <f t="shared" si="39"/>
        <v>0</v>
      </c>
      <c r="L78" s="16">
        <f t="shared" si="39"/>
        <v>0</v>
      </c>
      <c r="M78" s="16">
        <f t="shared" si="39"/>
        <v>2250</v>
      </c>
      <c r="N78" s="6">
        <v>5.5755933569991958E-4</v>
      </c>
      <c r="O78" s="16">
        <v>2250</v>
      </c>
      <c r="P78" s="17">
        <v>0</v>
      </c>
    </row>
    <row r="79" spans="1:16" s="12" customFormat="1" ht="50.15" customHeight="1" x14ac:dyDescent="0.3">
      <c r="A79" s="33">
        <v>6400002</v>
      </c>
      <c r="B79" s="2" t="s">
        <v>92</v>
      </c>
      <c r="C79" s="13">
        <v>4000</v>
      </c>
      <c r="D79" s="3">
        <v>1.0887117736285157E-3</v>
      </c>
      <c r="E79" s="14">
        <v>0</v>
      </c>
      <c r="F79" s="3"/>
      <c r="G79" s="13">
        <v>4000</v>
      </c>
      <c r="H79" s="3">
        <v>1.0353944970705573E-3</v>
      </c>
      <c r="I79" s="13">
        <v>916.75</v>
      </c>
      <c r="J79" s="13">
        <v>0</v>
      </c>
      <c r="K79" s="13">
        <v>0</v>
      </c>
      <c r="L79" s="13">
        <v>0</v>
      </c>
      <c r="M79" s="13">
        <v>916.75</v>
      </c>
      <c r="N79" s="3">
        <v>2.2717445377906724E-4</v>
      </c>
      <c r="O79" s="13">
        <v>-3083.25</v>
      </c>
      <c r="P79" s="15">
        <v>-0.77081250000000001</v>
      </c>
    </row>
    <row r="80" spans="1:16" s="12" customFormat="1" ht="50.15" customHeight="1" x14ac:dyDescent="0.3">
      <c r="A80" s="4"/>
      <c r="B80" s="5" t="s">
        <v>92</v>
      </c>
      <c r="C80" s="16">
        <v>4000</v>
      </c>
      <c r="D80" s="6">
        <v>1.0887117736285157E-3</v>
      </c>
      <c r="E80" s="16">
        <v>0</v>
      </c>
      <c r="F80" s="6"/>
      <c r="G80" s="16">
        <v>4000</v>
      </c>
      <c r="H80" s="6">
        <v>1.0353944970705573E-3</v>
      </c>
      <c r="I80" s="16">
        <f>SUM(I79)</f>
        <v>916.75</v>
      </c>
      <c r="J80" s="16">
        <f t="shared" ref="J80:M80" si="40">SUM(J79)</f>
        <v>0</v>
      </c>
      <c r="K80" s="16">
        <f t="shared" si="40"/>
        <v>0</v>
      </c>
      <c r="L80" s="16">
        <f t="shared" si="40"/>
        <v>0</v>
      </c>
      <c r="M80" s="16">
        <f t="shared" si="40"/>
        <v>916.75</v>
      </c>
      <c r="N80" s="6">
        <v>2.2717445377906724E-4</v>
      </c>
      <c r="O80" s="16">
        <v>-3083.25</v>
      </c>
      <c r="P80" s="17">
        <v>-0.77081250000000001</v>
      </c>
    </row>
    <row r="81" spans="1:16" s="12" customFormat="1" ht="50.15" customHeight="1" x14ac:dyDescent="0.3">
      <c r="A81" s="33">
        <v>6500001</v>
      </c>
      <c r="B81" s="2" t="s">
        <v>93</v>
      </c>
      <c r="C81" s="13">
        <v>4500</v>
      </c>
      <c r="D81" s="3">
        <v>1.2248007453320802E-3</v>
      </c>
      <c r="E81" s="14">
        <v>0</v>
      </c>
      <c r="F81" s="3"/>
      <c r="G81" s="13">
        <v>4500</v>
      </c>
      <c r="H81" s="3">
        <v>1.1648188092043771E-3</v>
      </c>
      <c r="I81" s="13">
        <v>0</v>
      </c>
      <c r="J81" s="13">
        <v>2804.3500000000004</v>
      </c>
      <c r="K81" s="13">
        <v>0</v>
      </c>
      <c r="L81" s="13">
        <v>3499.42</v>
      </c>
      <c r="M81" s="13">
        <v>6303.7699999999995</v>
      </c>
      <c r="N81" s="3">
        <v>1.5621003616022586E-3</v>
      </c>
      <c r="O81" s="13">
        <v>1803.7699999999995</v>
      </c>
      <c r="P81" s="15">
        <v>0.40083777777777768</v>
      </c>
    </row>
    <row r="82" spans="1:16" s="12" customFormat="1" ht="50.15" customHeight="1" x14ac:dyDescent="0.3">
      <c r="A82" s="4" t="s">
        <v>94</v>
      </c>
      <c r="B82" s="5" t="s">
        <v>93</v>
      </c>
      <c r="C82" s="16">
        <v>4500</v>
      </c>
      <c r="D82" s="6">
        <v>1.2248007453320802E-3</v>
      </c>
      <c r="E82" s="16">
        <v>0</v>
      </c>
      <c r="F82" s="6"/>
      <c r="G82" s="16">
        <v>4500</v>
      </c>
      <c r="H82" s="6">
        <v>1.1648188092043771E-3</v>
      </c>
      <c r="I82" s="16">
        <f>SUM(I81)</f>
        <v>0</v>
      </c>
      <c r="J82" s="16">
        <f t="shared" ref="J82:M82" si="41">SUM(J81)</f>
        <v>2804.3500000000004</v>
      </c>
      <c r="K82" s="16">
        <f t="shared" si="41"/>
        <v>0</v>
      </c>
      <c r="L82" s="16">
        <f t="shared" si="41"/>
        <v>3499.42</v>
      </c>
      <c r="M82" s="16">
        <f t="shared" si="41"/>
        <v>6303.7699999999995</v>
      </c>
      <c r="N82" s="6">
        <v>1.5621003616022586E-3</v>
      </c>
      <c r="O82" s="16">
        <v>1803.7699999999995</v>
      </c>
      <c r="P82" s="17">
        <v>0.40083777777777768</v>
      </c>
    </row>
    <row r="83" spans="1:16" s="12" customFormat="1" ht="50.15" customHeight="1" x14ac:dyDescent="0.3">
      <c r="A83" s="33">
        <v>6700001</v>
      </c>
      <c r="B83" s="2" t="s">
        <v>95</v>
      </c>
      <c r="C83" s="13">
        <v>10000</v>
      </c>
      <c r="D83" s="3">
        <v>2.7217794340712895E-3</v>
      </c>
      <c r="E83" s="14">
        <v>103193.42</v>
      </c>
      <c r="F83" s="3"/>
      <c r="G83" s="13">
        <v>113193.42</v>
      </c>
      <c r="H83" s="3">
        <v>2.9299961043149091E-2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3">
        <v>0</v>
      </c>
      <c r="O83" s="13">
        <v>-113193.42</v>
      </c>
      <c r="P83" s="15">
        <v>-1</v>
      </c>
    </row>
    <row r="84" spans="1:16" s="12" customFormat="1" ht="50.15" customHeight="1" x14ac:dyDescent="0.3">
      <c r="A84" s="33"/>
      <c r="B84" s="2" t="s">
        <v>96</v>
      </c>
      <c r="C84" s="13"/>
      <c r="D84" s="3"/>
      <c r="E84" s="14">
        <v>11730.14</v>
      </c>
      <c r="F84" s="3"/>
      <c r="G84" s="13">
        <v>11730.14</v>
      </c>
      <c r="H84" s="3">
        <f>G84/G89</f>
        <v>3.0363306014668068E-3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3">
        <v>0</v>
      </c>
      <c r="O84" s="13">
        <v>-11730.14</v>
      </c>
      <c r="P84" s="15">
        <v>-1</v>
      </c>
    </row>
    <row r="85" spans="1:16" s="12" customFormat="1" ht="50.15" customHeight="1" x14ac:dyDescent="0.3">
      <c r="A85" s="4" t="s">
        <v>97</v>
      </c>
      <c r="B85" s="5" t="s">
        <v>98</v>
      </c>
      <c r="C85" s="16">
        <v>10000</v>
      </c>
      <c r="D85" s="6">
        <v>2.7217794340712895E-3</v>
      </c>
      <c r="E85" s="16">
        <v>114923.56</v>
      </c>
      <c r="F85" s="6"/>
      <c r="G85" s="16">
        <v>124923.56</v>
      </c>
      <c r="H85" s="6">
        <v>3.2336291644615898E-2</v>
      </c>
      <c r="I85" s="16">
        <f>SUM(I83:I84)</f>
        <v>0</v>
      </c>
      <c r="J85" s="16">
        <f t="shared" ref="J85:M85" si="42">SUM(J83:J84)</f>
        <v>0</v>
      </c>
      <c r="K85" s="16">
        <f t="shared" si="42"/>
        <v>0</v>
      </c>
      <c r="L85" s="16">
        <f t="shared" si="42"/>
        <v>0</v>
      </c>
      <c r="M85" s="16">
        <f t="shared" si="42"/>
        <v>0</v>
      </c>
      <c r="N85" s="6">
        <v>0</v>
      </c>
      <c r="O85" s="16">
        <v>-124923.56</v>
      </c>
      <c r="P85" s="17">
        <v>-1</v>
      </c>
    </row>
    <row r="86" spans="1:16" s="12" customFormat="1" ht="50.15" hidden="1" customHeight="1" x14ac:dyDescent="0.3">
      <c r="A86" s="33">
        <v>6800002</v>
      </c>
      <c r="B86" s="2" t="s">
        <v>99</v>
      </c>
      <c r="C86" s="13">
        <v>0</v>
      </c>
      <c r="D86" s="3">
        <v>0</v>
      </c>
      <c r="E86" s="14">
        <v>0</v>
      </c>
      <c r="F86" s="3"/>
      <c r="G86" s="13">
        <v>0</v>
      </c>
      <c r="H86" s="3">
        <v>0</v>
      </c>
      <c r="I86" s="3"/>
      <c r="J86" s="3"/>
      <c r="K86" s="3"/>
      <c r="L86" s="3"/>
      <c r="M86" s="13">
        <v>0</v>
      </c>
      <c r="N86" s="3">
        <v>0</v>
      </c>
      <c r="O86" s="13">
        <v>0</v>
      </c>
      <c r="P86" s="15">
        <v>0</v>
      </c>
    </row>
    <row r="87" spans="1:16" s="12" customFormat="1" ht="50.15" hidden="1" customHeight="1" x14ac:dyDescent="0.3">
      <c r="A87" s="4" t="s">
        <v>100</v>
      </c>
      <c r="B87" s="5" t="s">
        <v>99</v>
      </c>
      <c r="C87" s="16">
        <v>0</v>
      </c>
      <c r="D87" s="6">
        <v>0</v>
      </c>
      <c r="E87" s="16">
        <v>0</v>
      </c>
      <c r="F87" s="6"/>
      <c r="G87" s="16">
        <v>0</v>
      </c>
      <c r="H87" s="6">
        <v>0</v>
      </c>
      <c r="I87" s="6"/>
      <c r="J87" s="6"/>
      <c r="K87" s="6"/>
      <c r="L87" s="6"/>
      <c r="M87" s="16">
        <v>0</v>
      </c>
      <c r="N87" s="6">
        <v>0</v>
      </c>
      <c r="O87" s="16">
        <v>0</v>
      </c>
      <c r="P87" s="17">
        <v>0</v>
      </c>
    </row>
    <row r="88" spans="1:16" s="12" customFormat="1" ht="50.15" customHeight="1" x14ac:dyDescent="0.3">
      <c r="A88" s="7"/>
      <c r="B88" s="8" t="s">
        <v>101</v>
      </c>
      <c r="C88" s="18">
        <v>18500</v>
      </c>
      <c r="D88" s="9">
        <v>5.0352919530318851E-3</v>
      </c>
      <c r="E88" s="18">
        <v>114923.56</v>
      </c>
      <c r="F88" s="9"/>
      <c r="G88" s="18">
        <v>133423.56</v>
      </c>
      <c r="H88" s="9">
        <v>3.4536504950890834E-2</v>
      </c>
      <c r="I88" s="18">
        <f>I85+I82+I80+I78</f>
        <v>3166.75</v>
      </c>
      <c r="J88" s="18">
        <f t="shared" ref="J88:M88" si="43">J85+J82+J80+J78</f>
        <v>2804.3500000000004</v>
      </c>
      <c r="K88" s="18">
        <f t="shared" si="43"/>
        <v>0</v>
      </c>
      <c r="L88" s="18">
        <f t="shared" si="43"/>
        <v>3499.42</v>
      </c>
      <c r="M88" s="18">
        <f t="shared" si="43"/>
        <v>9470.52</v>
      </c>
      <c r="N88" s="9">
        <v>2.3468341510812455E-3</v>
      </c>
      <c r="O88" s="18">
        <v>-123953.04</v>
      </c>
      <c r="P88" s="19">
        <v>-0.92901913275286607</v>
      </c>
    </row>
    <row r="89" spans="1:16" s="53" customFormat="1" ht="42.5" thickBot="1" x14ac:dyDescent="0.4">
      <c r="A89" s="48"/>
      <c r="B89" s="49" t="s">
        <v>39</v>
      </c>
      <c r="C89" s="50">
        <f t="shared" ref="C89:H89" si="44">C88+C76+C68+C65+C40</f>
        <v>3674067</v>
      </c>
      <c r="D89" s="51">
        <f t="shared" si="44"/>
        <v>1</v>
      </c>
      <c r="E89" s="50">
        <f t="shared" si="44"/>
        <v>189194.79182640411</v>
      </c>
      <c r="F89" s="50">
        <f t="shared" si="44"/>
        <v>0</v>
      </c>
      <c r="G89" s="50">
        <f t="shared" si="44"/>
        <v>3863261.7918264042</v>
      </c>
      <c r="H89" s="51">
        <f t="shared" si="44"/>
        <v>1</v>
      </c>
      <c r="I89" s="50">
        <f>I88+I76+I68+I65+I40</f>
        <v>822571.16999999993</v>
      </c>
      <c r="J89" s="50">
        <f t="shared" ref="J89:N89" si="45">J88+J76+J68+J65+J40</f>
        <v>1025591.5599999999</v>
      </c>
      <c r="K89" s="50">
        <f t="shared" si="45"/>
        <v>864755.72</v>
      </c>
      <c r="L89" s="50">
        <f t="shared" si="45"/>
        <v>1322526.4899999998</v>
      </c>
      <c r="M89" s="50">
        <f t="shared" si="45"/>
        <v>4035444.9399999981</v>
      </c>
      <c r="N89" s="51">
        <f t="shared" si="45"/>
        <v>1</v>
      </c>
      <c r="O89" s="50">
        <v>172183.14817359252</v>
      </c>
      <c r="P89" s="52">
        <v>4.456937102680552E-2</v>
      </c>
    </row>
    <row r="90" spans="1:16" s="41" customFormat="1" x14ac:dyDescent="0.35">
      <c r="C90" s="42"/>
      <c r="D90" s="43"/>
      <c r="E90" s="42"/>
      <c r="F90" s="42"/>
      <c r="G90" s="42"/>
      <c r="H90" s="43"/>
      <c r="I90" s="43"/>
      <c r="J90" s="43"/>
      <c r="K90" s="43"/>
      <c r="L90" s="43"/>
      <c r="M90" s="43"/>
      <c r="N90" s="43"/>
      <c r="O90" s="43"/>
      <c r="P90" s="43"/>
    </row>
    <row r="91" spans="1:16" s="41" customFormat="1" ht="15" thickBot="1" x14ac:dyDescent="0.4">
      <c r="A91" s="44"/>
      <c r="B91" s="44"/>
      <c r="C91" s="45"/>
      <c r="D91" s="46"/>
      <c r="E91" s="45"/>
      <c r="F91" s="45"/>
      <c r="G91" s="45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38.5" customHeight="1" thickTop="1" thickBot="1" x14ac:dyDescent="0.4">
      <c r="A92" s="68" t="s">
        <v>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73">
        <f>M30-M89</f>
        <v>84834.750000001863</v>
      </c>
      <c r="N92" s="40"/>
      <c r="O92" s="40"/>
      <c r="P92" s="47"/>
    </row>
    <row r="93" spans="1:16" ht="15" thickTop="1" x14ac:dyDescent="0.35"/>
  </sheetData>
  <mergeCells count="5">
    <mergeCell ref="A32:P32"/>
    <mergeCell ref="A92:L92"/>
    <mergeCell ref="A26:A27"/>
    <mergeCell ref="A1:P1"/>
    <mergeCell ref="A2:P2"/>
  </mergeCells>
  <pageMargins left="0.7" right="0.7" top="0.75" bottom="0.75" header="0.3" footer="0.3"/>
  <pageSetup paperSize="9" orientation="portrait" r:id="rId1"/>
  <ignoredErrors>
    <ignoredError sqref="M4:M5 M12:M14 M18 M34:M59 M64:M91" formulaRange="1"/>
    <ignoredError sqref="M6:M7 M16 M20:M21 M60:M63" formula="1" formulaRange="1"/>
    <ignoredError sqref="M9:M10 M15 M17 M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1A3A6D28C3C84DA1A3F526CE3D9153" ma:contentTypeVersion="10" ma:contentTypeDescription="Crear nuevo documento." ma:contentTypeScope="" ma:versionID="574ec2e1ce3ef8f15b286291bc58ba0d">
  <xsd:schema xmlns:xsd="http://www.w3.org/2001/XMLSchema" xmlns:xs="http://www.w3.org/2001/XMLSchema" xmlns:p="http://schemas.microsoft.com/office/2006/metadata/properties" xmlns:ns3="1f05d6f8-d059-466f-8ac6-4ca8ce65f698" xmlns:ns4="a51ce9ea-d801-4032-8db0-aa98438490f1" targetNamespace="http://schemas.microsoft.com/office/2006/metadata/properties" ma:root="true" ma:fieldsID="6aa87e1c419807461c1341899023050d" ns3:_="" ns4:_="">
    <xsd:import namespace="1f05d6f8-d059-466f-8ac6-4ca8ce65f698"/>
    <xsd:import namespace="a51ce9ea-d801-4032-8db0-aa9843849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5d6f8-d059-466f-8ac6-4ca8ce65f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ce9ea-d801-4032-8db0-aa9843849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50494-2881-4352-8C23-C15C5ABD785B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purl.org/dc/terms/"/>
    <ds:schemaRef ds:uri="a51ce9ea-d801-4032-8db0-aa98438490f1"/>
    <ds:schemaRef ds:uri="http://schemas.microsoft.com/office/2006/documentManagement/types"/>
    <ds:schemaRef ds:uri="http://schemas.openxmlformats.org/package/2006/metadata/core-properties"/>
    <ds:schemaRef ds:uri="1f05d6f8-d059-466f-8ac6-4ca8ce65f6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B8BF6B-0A0D-47C3-9E65-C4E108B777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3A05F-4E02-4530-BEEA-131D7BFB2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5d6f8-d059-466f-8ac6-4ca8ce65f698"/>
    <ds:schemaRef ds:uri="a51ce9ea-d801-4032-8db0-aa9843849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 PTTO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Nieto Nieto</dc:creator>
  <cp:lastModifiedBy>Eugenia Nieto Nieto</cp:lastModifiedBy>
  <dcterms:created xsi:type="dcterms:W3CDTF">2020-06-15T13:32:40Z</dcterms:created>
  <dcterms:modified xsi:type="dcterms:W3CDTF">2020-06-17T12:16:07Z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0x010100901A3A6D28C3C84DA1A3F526CE3D9153</vt:lpwstr>
  </property>
</Properties>
</file>